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0" windowHeight="13170"/>
  </bookViews>
  <sheets>
    <sheet name="แผนและความก้าวหน้า" sheetId="1" r:id="rId1"/>
    <sheet name="Sheet2" sheetId="2" r:id="rId2"/>
    <sheet name="Sheet3" sheetId="3" r:id="rId3"/>
  </sheets>
  <definedNames>
    <definedName name="_xlnm._FilterDatabase" localSheetId="0" hidden="1">แผนและความก้าวหน้า!$H$104:$K$108</definedName>
    <definedName name="_xlnm.Print_Titles" localSheetId="0">แผนและความก้าวหน้า!$3:$4</definedName>
  </definedNames>
  <calcPr calcId="145621"/>
</workbook>
</file>

<file path=xl/calcChain.xml><?xml version="1.0" encoding="utf-8"?>
<calcChain xmlns="http://schemas.openxmlformats.org/spreadsheetml/2006/main">
  <c r="M5" i="1" l="1"/>
  <c r="N31" i="1"/>
  <c r="M31" i="1"/>
  <c r="N46" i="1"/>
  <c r="M46" i="1"/>
  <c r="N51" i="1"/>
  <c r="N5" i="1"/>
  <c r="L5" i="1"/>
  <c r="C5" i="1"/>
  <c r="C65" i="1"/>
  <c r="N79" i="1"/>
  <c r="L79" i="1"/>
  <c r="F79" i="1"/>
  <c r="C79" i="1"/>
  <c r="N65" i="1"/>
  <c r="M65" i="1"/>
  <c r="L65" i="1"/>
  <c r="G65" i="1"/>
  <c r="F65" i="1"/>
  <c r="E65" i="1"/>
  <c r="D65" i="1"/>
  <c r="L31" i="1"/>
  <c r="G31" i="1"/>
  <c r="F31" i="1"/>
  <c r="E31" i="1"/>
  <c r="C31" i="1"/>
  <c r="N6" i="1"/>
  <c r="F6" i="1"/>
  <c r="C6" i="1"/>
  <c r="L6" i="1"/>
  <c r="G57" i="1"/>
  <c r="F57" i="1"/>
  <c r="G52" i="1"/>
  <c r="F52" i="1"/>
  <c r="L7" i="1"/>
  <c r="L9" i="1"/>
  <c r="L10" i="1"/>
  <c r="L11" i="1"/>
  <c r="L12" i="1"/>
  <c r="L8" i="1"/>
  <c r="F90" i="1"/>
  <c r="G93" i="1"/>
  <c r="G90" i="1" s="1"/>
  <c r="F92" i="1"/>
  <c r="F91" i="1"/>
  <c r="F87" i="1"/>
  <c r="F89" i="1"/>
  <c r="F88" i="1"/>
  <c r="F84" i="1"/>
  <c r="F86" i="1"/>
  <c r="F85" i="1"/>
  <c r="F80" i="1"/>
  <c r="F82" i="1"/>
  <c r="F83" i="1"/>
  <c r="F81" i="1"/>
  <c r="F76" i="1"/>
  <c r="F78" i="1"/>
  <c r="F77" i="1"/>
  <c r="N75" i="1"/>
  <c r="N74" i="1"/>
  <c r="N73" i="1"/>
  <c r="N72" i="1"/>
  <c r="N71" i="1"/>
  <c r="M71" i="1"/>
  <c r="N70" i="1"/>
  <c r="N66" i="1" s="1"/>
  <c r="N69" i="1"/>
  <c r="N68" i="1"/>
  <c r="F63" i="1"/>
  <c r="F64" i="1"/>
  <c r="F59" i="1"/>
  <c r="F61" i="1"/>
  <c r="F62" i="1"/>
  <c r="F60" i="1"/>
  <c r="F54" i="1"/>
  <c r="F55" i="1"/>
  <c r="F53" i="1"/>
  <c r="G56" i="1"/>
  <c r="F51" i="1"/>
  <c r="F49" i="1"/>
  <c r="F48" i="1"/>
  <c r="F47" i="1"/>
  <c r="E46" i="1"/>
  <c r="G45" i="1"/>
  <c r="C13" i="1"/>
  <c r="G23" i="1"/>
  <c r="F30" i="1"/>
  <c r="F29" i="1" s="1"/>
  <c r="G27" i="1"/>
  <c r="F27" i="1"/>
  <c r="F24" i="1"/>
  <c r="F25" i="1"/>
  <c r="F26" i="1"/>
  <c r="F15" i="1"/>
  <c r="F18" i="1"/>
  <c r="F16" i="1"/>
  <c r="F14" i="1"/>
  <c r="F13" i="1" s="1"/>
  <c r="F10" i="1"/>
  <c r="F9" i="1"/>
  <c r="F8" i="1"/>
  <c r="F19" i="1"/>
  <c r="G22" i="1"/>
  <c r="G21" i="1"/>
  <c r="G19" i="1" s="1"/>
  <c r="F20" i="1"/>
  <c r="F17" i="1"/>
  <c r="C7" i="1"/>
  <c r="G6" i="1" l="1"/>
  <c r="F23" i="1"/>
  <c r="F46" i="1"/>
  <c r="F7" i="1"/>
  <c r="N120" i="1"/>
  <c r="N114" i="1"/>
  <c r="N115" i="1"/>
  <c r="N105" i="1"/>
  <c r="N109" i="1"/>
  <c r="M104" i="1" l="1"/>
  <c r="N104" i="1" s="1"/>
  <c r="L112" i="1" l="1"/>
  <c r="N118" i="1"/>
  <c r="N117" i="1"/>
  <c r="N113" i="1"/>
  <c r="N111" i="1"/>
  <c r="M116" i="1"/>
  <c r="N116" i="1" s="1"/>
  <c r="M103" i="1"/>
  <c r="M112" i="1" l="1"/>
  <c r="M110" i="1" s="1"/>
  <c r="N119" i="1"/>
  <c r="N112" i="1" s="1"/>
  <c r="N110" i="1" s="1"/>
  <c r="Q113" i="1"/>
  <c r="L108" i="1"/>
  <c r="C112" i="1"/>
  <c r="Q114" i="1" l="1"/>
  <c r="F103" i="1"/>
  <c r="D110" i="1"/>
  <c r="E111" i="1"/>
  <c r="E110" i="1" s="1"/>
  <c r="F112" i="1"/>
  <c r="C103" i="1"/>
  <c r="C110" i="1"/>
  <c r="N103" i="1"/>
  <c r="F111" i="1" l="1"/>
  <c r="F110" i="1" s="1"/>
</calcChain>
</file>

<file path=xl/sharedStrings.xml><?xml version="1.0" encoding="utf-8"?>
<sst xmlns="http://schemas.openxmlformats.org/spreadsheetml/2006/main" count="546" uniqueCount="194">
  <si>
    <t>หน่วยงาน
ที่รับผิดชอบ</t>
  </si>
  <si>
    <t>ผลผลิต/โครงการ/กิจกรรม</t>
  </si>
  <si>
    <t>แผนการใช้จ่ายงบประมาณ</t>
  </si>
  <si>
    <t>ไตรมาส 1</t>
  </si>
  <si>
    <t>ไตรมาส 2</t>
  </si>
  <si>
    <t>ไตรมาส 3</t>
  </si>
  <si>
    <t>ไตรมาส 4</t>
  </si>
  <si>
    <t>เบิกจ่าย</t>
  </si>
  <si>
    <t>คงเหลือ</t>
  </si>
  <si>
    <t>ที่</t>
  </si>
  <si>
    <t>ดำเนินการแล้วเสร็จ</t>
  </si>
  <si>
    <t>อยู่ระหว่างดำเนินการ</t>
  </si>
  <si>
    <t>ยังไม่ดำเนินการ</t>
  </si>
  <si>
    <t>สถานะ
การดำเนินการ</t>
  </si>
  <si>
    <t>ค่าใช้จ่ายในการบริหารงานจังหวัดแบบบูรณาการ</t>
  </si>
  <si>
    <t xml:space="preserve">โครงการ ส่งเสริมการท่องเที่ยวเชิงศาสนา และวัฒนธรรม </t>
  </si>
  <si>
    <t>ผลผลิต : โครงการพัฒนา
ด้านการท่องเที่ยวและบริการ</t>
  </si>
  <si>
    <t>รวม</t>
  </si>
  <si>
    <t>สนง.สาธารณสุขจังหวัดพัทลุง</t>
  </si>
  <si>
    <t>สนง.วัฒนธรรมจังหวัดพัทลุง</t>
  </si>
  <si>
    <t>กิจกรรมหลักที่ 3 การประกวดการแข่งขัน TO BE NUMBER ONE TEEN DANCERCISE THAILAND CHAMPIONSHIP 2024 ระดับจังหวัด ปี 2567</t>
  </si>
  <si>
    <t xml:space="preserve">กิจกรรมหลักที่ 4 ส่งทีมเข้าร่วมการประกวด TO BE NUMBER ONE TEEN DANCERCISE THAILAND CHAMPIONSHIP 2024 ระดับภูมิภาค (6 ทีม)  </t>
  </si>
  <si>
    <t>กิจกรรมหลักที่ 5 ส่งเยาวชนเข้าร่วมการประกวดเยาวชนต้นแบบ TO BE NUMBER ONE IDOL ระดับภูมิภาคประจำปี 2567</t>
  </si>
  <si>
    <t>กิจกรรมหลักที่ 6 ส่งจังหวัด/ชมรมฯ เข้าร่วมการประกวดชมรม TO BE NUMBER ONE ประเภทต่างๆ แข่งขันระดับภูมิภาคประจำปี 2567 (จำนวน 20 ทีม)</t>
  </si>
  <si>
    <t>กิจกรรมหลักที่ 7 ส่งทีมเข้าร่วมการประกวด TO BE NUMBER ONE TEEN DANCERCISE THAILAND CHAMPIONSHIP 2024 ระดับประเทศ (3 ทีม)</t>
  </si>
  <si>
    <t>กิจกรรมหลักที่ 8 การประกวด TO BE NUMBER ONE IDOL ระดับประเทศ</t>
  </si>
  <si>
    <t>กิจกรรมพิธีโนราโรงครูท่าแค</t>
  </si>
  <si>
    <t>กิจกรรมการแถลงข่าวโครงการ</t>
  </si>
  <si>
    <t>เม.ย. - มิ.ย. 67</t>
  </si>
  <si>
    <t>15 - 17 ก.พ. 67</t>
  </si>
  <si>
    <t>ต.ค. 66 - ก.ย. 67</t>
  </si>
  <si>
    <t>กิจกรรมพิธีกรรมโนราโรงครู
วัดเขียนบางแก้ว</t>
  </si>
  <si>
    <t>4 - 6 ธ.ค. 66</t>
  </si>
  <si>
    <t>9 - 10 มี.ค. 67</t>
  </si>
  <si>
    <t>13 - 14 มี.ค. 67</t>
  </si>
  <si>
    <t>1 ก.พ. -  มิ.ย. 67</t>
  </si>
  <si>
    <t>ผลผลิตของแต่ละโครงการ</t>
  </si>
  <si>
    <t>ผลลัพธ์ของโครงการ</t>
  </si>
  <si>
    <t>1.การเชื่อมโยงกิจกรรมประเพณี ศาสนาและวิถีชีวิตของผู้คนเข้าด้วยกันเป็นกิจกรรมส่งเสริมการท่องเที่ยวเพื่อสร้างงานสร้างอาชีพ และสร้างรายได้แก่ประชาชน และชุมชน
2.กิจกรรมประเพณีวัฒนธรรม ได้ยกระดับและต่อยอดเป็นแหล่งเรียนรู้ให้กับเด็ก เยาวชน ประชาชน และเป็นการส่งเสริมการท่องเที่ยวทางวัฒนธรรมของชุมชน</t>
  </si>
  <si>
    <t xml:space="preserve">1. เด็กและเยาวชน ได้รับการพัฒนาศักยภาพตามความสนใจ มีทักษะชีวิต มีภูมิคุ้มกันในการดำรงชีวิต 
2. มีเครือข่ายเพื่อการป้องกันและแก้ไขปัญหายาเสพติดเพิ่มขึ้น
</t>
  </si>
  <si>
    <t>กิจกรรมพิธีกรรมโนราโรงครูเชิดชูขุนอุปถัมนรากร (พุ่มเทวา)</t>
  </si>
  <si>
    <t>22-24 พค 67</t>
  </si>
  <si>
    <t>15 - 18 พค .67</t>
  </si>
  <si>
    <t>8-10 พค.67</t>
  </si>
  <si>
    <t>กิจกรรมเส้นทางพุทธธรรม 
ตามรอยพิธีกรรมสำนักเขาอ้อ</t>
  </si>
  <si>
    <t xml:space="preserve">1.จัดกิจกรรมส่งเสริม
การท่องเที่ยวเชิงศาสนาและวัฒนธรรม โดยบูรณาการกับภาคส่วนต่างๆ  
2.ประชาสัมพันธ์การจัดงานส่งเสริมการท่องเที่ยว
เชิงศาสนาและวัฒนธรรม 
ไม่น้อยกว่า 5 ช่องทาง   </t>
  </si>
  <si>
    <t>ผลผลิต : โครงการพัฒนาด้านพัฒนาด้านสังคม</t>
  </si>
  <si>
    <t xml:space="preserve">โครงการ รณรงค์ป้องกันปัญหายาเสพติด
TO BE NUMBER ONE จังหวัดพัทลุง </t>
  </si>
  <si>
    <t xml:space="preserve">กิจกรรมหลักที่ 1 การประกวดอำเภอ ชมรม 
TO BE NUMBER ONE ประเภทต่างๆ 
ระดับจังหวัดพัทลุง  </t>
  </si>
  <si>
    <t xml:space="preserve">กิจกรรมหลักที่ 2 การประกวดเยาวชนต้นแบบ TO BE NUMBER ONE IDOL 
ระดับจังหวัด ปี 2567  </t>
  </si>
  <si>
    <t>การขับเคลื่อนตามแผนพัฒนาจังหวัดมีคุณภาพเพิ่มขึ้น</t>
  </si>
  <si>
    <t>โครงการ : โครงการพัฒนาด้านการเกษตร</t>
  </si>
  <si>
    <t>พัทลุงเมืองเกษตรปลอดภัย</t>
  </si>
  <si>
    <t>1. กิจกรรมย่อย : พัฒนาศักยภาพศูนย์จัดการศัตรูพืชชุมชน</t>
  </si>
  <si>
    <t>2. กิจกรรมย่อย : พัทลุงเมืองเกษตรปลอดภัย</t>
  </si>
  <si>
    <t>3. กิจกรรมย่อย : ยกระดับการผลิตเกษตรอินทรีย์แบบมีส่วนร่วม</t>
  </si>
  <si>
    <t>4. กิจกรรมย่อย : ยกระดับสินค้าเกษตรอินทรีย์ เกษตรปลอดภัย ด้วยนวัตกรรมสร้างสรรค์ (Value Creation and Innovation) เพื่อเข้าสู่ผลิตภัณฑ์อาหารสุขภาพ</t>
  </si>
  <si>
    <t>5. กิจกรรมย่อย : ยกระดับการพัฒนาผลิตผลสินค้า เกษตรอินทรีย์แบบมีส่วนร่วม</t>
  </si>
  <si>
    <t>พัฒนาศักยภาพการตลาดเศรษฐกิจดิจิทัล</t>
  </si>
  <si>
    <t xml:space="preserve"> กิจกรรมย่อย :  เชื่อมโยงตลาดสินค้าอัตลักษณ์ สินค้าเกษตรผลิตภัณฑ์ชุมชน OTOP SMEs และสินค้าบริการด้านการท่องเที่ยว</t>
  </si>
  <si>
    <t>1. กิจกรรมย่อย : ต่อยอดและพัฒนาศูนย์สมุนไพรให้สี เพื่อการพัฒนาสร้างคุณค่าผ้าไทยและงานหัตถกรรมพัทลุงสู่ระดับสากล</t>
  </si>
  <si>
    <t>2. กิจกรรมย่อย : การพัฒนายกระดับคลัสเตอร์ผ้าเมืองลุง</t>
  </si>
  <si>
    <t>3. กิจกรรมย่อย : การพัฒนายกระดับคลัสเตอร์กล้วยเมืองลุง</t>
  </si>
  <si>
    <t>พัฒนา สืบสาน รักษา ต่อยอด ภูมิปัญญาหัตถกรรมกระจูด</t>
  </si>
  <si>
    <t>1. กิจกรรมย่อย : พัฒนายกระดับมาตรฐานผลิตภัณฑ์กระจูด</t>
  </si>
  <si>
    <t>2. กิจกรรมย่อย :  จัดกิจกรรมสืบสานภูมิปัญญางานหัตถกรรมกระจูดแก่เยาวชนรุ่นใหม่</t>
  </si>
  <si>
    <t>3. กิจกรรมย่อย : พัฒนาพื้นที่ปลูกกระจูด</t>
  </si>
  <si>
    <t>สร้างมูลค่าเพิ่มในสินค้าเกษตรด้วยรูปแบบ BCG Model เพื่อความยั่งยืน และส่งเสริมการท่องเที่ยว</t>
  </si>
  <si>
    <t>1. กิจกรรมย่อย : ส่งเสริมการผลิตไม้ผลอัตลักษณ์ (สะละ)</t>
  </si>
  <si>
    <t>2. กิจกรรมย่อย : พัฒนาศักยภาพการผลิตและการแปรรูปปลาดุก</t>
  </si>
  <si>
    <t>3. กิจกรรมย่อย : สร้างอาหารปลอดภัยและสร้างรายได้ด้วยสุกรชีวภาพ (หมูหลุม)</t>
  </si>
  <si>
    <t>เสริมสร้างอาชีพ และพัฒนาศักยภาพการผลิตสินค้าประมงสู่ตลาดอย่างยั่งยืน</t>
  </si>
  <si>
    <t>1. กิจกรรมย่อย : พัฒนาและเพิ่มขีดความสามารถการแข่งขันด้านการแปรรูปสินค้าประมงที่พร้อมบริโภค</t>
  </si>
  <si>
    <t>ส่งเสริมเกษตรตามหลักปรัชญาเศรษฐกิจพอเพียง</t>
  </si>
  <si>
    <t>1. กิจกรรมย่อย : สร้างความมั่นคงทางอาหารและความยั่งยืนของชุมชนตามหลักปรัชญาของเศรษฐกิจพอเพียง</t>
  </si>
  <si>
    <t>โครงการ :  โครงการพัฒนา
ด้านการท่องเที่ยวและบริการ</t>
  </si>
  <si>
    <t xml:space="preserve"> ก่อสร้างเพิ่มประสิทธิภาพทางหลวง ทางหลวงหมายเลข 4164  ตอน  สี่แยกโพธิ์ทอง-เขาปู่</t>
  </si>
  <si>
    <t xml:space="preserve">ติดตั้งไฟฟ้าแสงสว่างบนถนนโครงข่ายทางหลวงชนบท  ถนนสาย พท.2041 แยกทางหลวงหมายเลข 41-บ้านทุ่งชุมพล อำเภอป่าพะยอม จังหวัดพัทลุง </t>
  </si>
  <si>
    <t>ติดตั้งไฟฟ้าแสงสว่าง บนถนนโครงข่ายทางหลวงชนบท  ถนนสาย พท.4001 แยกทางหลวงหมายเลข 4047–บ้านท่าช้าง อำเภอเมืองพัทลุง, อำเภอควนขนุน  จังหวัดพัทลุง</t>
  </si>
  <si>
    <t>ติดตั้งไฟฟ้าแสงสว่าง เสาไฟฟ้าแบบกิ่งเดี่ยวสูง 9.00 ม. ชนิด HPSL 250 WATTS, CUT-OFF 9.00 M. (MOUNTING HEIGHT) TAPERED STEEL POLE SINGLE BRACKET WITH HIGH PRESSURE SODIUM LAMP 250 WATTS, CUT-OFF</t>
  </si>
  <si>
    <t>ติดตั้งราวกันอันตราย W-BEAM GUARDRAIL THICKNESS 3.2 MM. TYPE I</t>
  </si>
  <si>
    <t>ก่อสร้างและเปลี่ยนป้ายประชาสัมพันธ์ด้านการท่องเที่ยวและจราจรรองรับสายทางอาเซียน</t>
  </si>
  <si>
    <t>ย้อนรอยประวัติศาสตร์ ตามรอยพระพุทธเจ้าหลวง</t>
  </si>
  <si>
    <t>1. กิจกรรมย่อย : พิธีกรรมโนราโรงครูวัดเขียนบางแก้ว</t>
  </si>
  <si>
    <t xml:space="preserve">2. กิจกรรมย่อย : พิธีกรรมโนราโรงครูท่าแค </t>
  </si>
  <si>
    <t>3. กิจกรรมย่อย : พิธีกรรมโนราโรงครูเชิดชูขุนอุถัมภ์นรากร (พุ่มเทวา)</t>
  </si>
  <si>
    <t>4. กิจกรรมย่อย : เส้นทางพุทธธรรม ตามรอยพิธีกรรมสำนักเขาอ้อ</t>
  </si>
  <si>
    <t xml:space="preserve">5. กิจกรรมย่อย : การจัดแถลงข่าวโครงการ </t>
  </si>
  <si>
    <t>พัฒนาชุมชนท่องเที่ยวเชิงสร้างสรรค์และวัฒนธรรม</t>
  </si>
  <si>
    <t>1. กิจกรรมย่อย : อบรมหลักสูตรการสื่อสารการท่องเที่ยวชุมชนสร้างสรรค์</t>
  </si>
  <si>
    <t xml:space="preserve">2. กิจกรรมย่อย : การพัฒนาผลิตภัณฑ์ชุมชนให้มีมูลค่าเพิ่ม </t>
  </si>
  <si>
    <t>3. กิจกรรมย่อย : ส่งเสริมการเรียนรู้ที่นักท่องเที่ยวลงมือปฏิบัติ</t>
  </si>
  <si>
    <t>4. กิจกรรมย่อย : ชวนยูทูบเบอร์มาเป็นเกลอ เที่ยวพัทลุง เสริมสร้างภาพลักษณ์จังหวัดพัทลุง</t>
  </si>
  <si>
    <t>ปรับปรุงถนนคอนกรีตเสริมเหล็กเข้าสู่แหล่งท่องเที่ยว ถนนสายบ้านถ้ำลา-บ้านห้วยลำพึง-น้ำตกหนานปลิว อำเภอป่าพะยอม จังหวัดพัทลุง</t>
  </si>
  <si>
    <t>ส่งเสริมศักยภาพการท่องเที่ยวชุมชนอย่างรับผิดชอบบนฐานนิเวศน์และวัฒนธรรมเพื่อการพัฒนาอย่างยั่งยืน (Phatthalung go green Festival)</t>
  </si>
  <si>
    <t>1. กิจกรรมย่อย : พัฒนาศักยภาพและสร้างเครือข่ายการท่องเที่ยวชุมชนอย่างรับผิดชอบบนฐานนิเวศน์และวัฒนธรรม (พื้นที่การท่องเที่ยวชุมชน โซน เขา ป่า นา เล)</t>
  </si>
  <si>
    <t>2. กิจกรรมย่อย : จัดงานเทศกาลการท่องเที่ยวชุมชนอย่างรับผิดชอบบนฐานนิเวศน์และวัฒนธรรมเมืองลุงเขา ป่า นา เล ภายในแหล่งท่องเที่ยวของจังหวัดพัทลุง</t>
  </si>
  <si>
    <t xml:space="preserve"> ซ่อมสร้างถนนลาดยาง ถนนสาย บ้านปลักปอม อำเภอตะโหมด จังหวัดพัทลุง</t>
  </si>
  <si>
    <t>-</t>
  </si>
  <si>
    <t>พัฒนาศักยภาพยกระดับคลัสเตอร์
จังหวัดพัทลุง</t>
  </si>
  <si>
    <t xml:space="preserve">1. กิจกรรมย่อย : ก่อสร้างเพิ่มประสิทธิภาพทางหลวง ขยายความกว้างของผิวจราจรจากมาตรฐานทางชั้น 4 (7/9) เป็นมาตรฐานทาง ชั้น 1 (7/12) </t>
  </si>
  <si>
    <t>1. กิจกรรมย่อย : ติดตั้งไฟฟ้าแสงสว่างบนถนนโครงข่ายทางหลวงชนบท ถนนสาย พท.2041 แยกทางหลวงหมายเลข 41- บ้านทุ่งชุมพล อำเภอป่าพะยอม จังหวัดพัทลุง</t>
  </si>
  <si>
    <t>1. กิจกรรมย่อย : ติดตั้งไฟฟ้าแสงสว่าง บนถนนโครงข่ายทางหลวงชนบท ถนนสาย พท.4001 แยกทางหลวงหมายเลข 4047 – บ้านท่าช้าง อำเภอเมือง อำเภอควนขนุน จังหวัดพัทลุง</t>
  </si>
  <si>
    <t>1. กิจกรรมย่อย : ติดตั้งไฟฟ้าแสงสว่าง เสาไฟฟ้าแบบกิ่งเดี่ยวสูง 9.00 เมตร ชนิด HPSL 250 WATTS, CUT-OFF 9.00 M. (MOUNTING HEIGHT) TAPERED STEEL POLE SINGLE BRACKET WITH HIGH PRESSURE SODIUM LAMP 250 WATTS, CUT - OFF</t>
  </si>
  <si>
    <t>1. กิจกรรมย่อย : ติดตั้งราวกันอันตราย W-BEAM  GUARDRAIL THICKNESS 3.2 MM. TYPE I</t>
  </si>
  <si>
    <t xml:space="preserve">1. กิจกรรมย่อย : เปลี่ยนป้ายจราจร OVERHANG SIGN,OVERHEAD SIGN และป้ายข้างทาง </t>
  </si>
  <si>
    <t xml:space="preserve">1. กิจกรรมย่อย : จัดงานประเพณีย้อนรอยประวัติศาสตร์ </t>
  </si>
  <si>
    <t xml:space="preserve">ส่งเสริมการท่องเที่ยวเชิงศาสนา และวัฒนธรรม </t>
  </si>
  <si>
    <t>1. กิจกรรมย่อย : ปรับปรุงถนนคอนกรีตเสริมเหล็กเข้าสู่แหล่งท่องเที่ยว ถนนสายบ้านถ้ำลา -บ้านห้วยลำพึง - น้ำตกหนานปลิว 
อำเภอป่าพะยอม จังหวัดพัทลุง</t>
  </si>
  <si>
    <t>3. กิจกรรมย่อย : จัดงานพัทลุงเฟสติวัล 
(เขา ป่า นา เล)</t>
  </si>
  <si>
    <t>8-10 พ.ค.67</t>
  </si>
  <si>
    <t>เม.ย. - มิ.ย.67</t>
  </si>
  <si>
    <t>ก.ค. - ก.ย.67</t>
  </si>
  <si>
    <t>พ.ค. - ก.ย.67</t>
  </si>
  <si>
    <t xml:space="preserve">รณรงค์ป้องกันปัญหายาเสพติด TO BE NUMBER ONE จังหวัดพัทลุง </t>
  </si>
  <si>
    <t>1. กิจกรรมย่อย : การประกวดอำเภอ ชมรม TO BE NUMBER ONE ประเภทต่างๆ ระดับจังหวัดพัทลุง</t>
  </si>
  <si>
    <t>2. กิจกรรมย่อย : การประกวดเยาวชนต้นแบบ TO BE NUMBER ONE IDOL ระดับจังหวัด</t>
  </si>
  <si>
    <t>3. กิจกรรมย่อย : การประกวดการแข่งขัน TO BE NUMBER ONE TEEN DANCERCISE THAILAND CHAMPIONSHIP 2024 ระดับจังหวัด</t>
  </si>
  <si>
    <t>4. กิจกรรมย่อย : ส่งทีมการประกวดการแข่งขันการออกกำลังกายด้วยการเต้น TO BE NUMBER ONE  TEEN DANCERCISE THAILAND CHAMPIONSHIP ระดับภูมิภาค</t>
  </si>
  <si>
    <t>5. กิจกรรมย่อย : ส่งเยาวชนเข้าร่วมการประกวดเยาวชนต้นแบบ TO BE NUMBER ONE IDOL ระดับภูมิภาค</t>
  </si>
  <si>
    <t>6. กิจกรรมย่อย : ส่งจังหวัด/ชมรมฯ เข้าร่วมการประกวดชมรม TO BE 
NUMBER ONE ประเภทต่างๆ แข่งขันระดับภูมิภาค</t>
  </si>
  <si>
    <t>7. กิจกรรมย่อย : ส่งทีมเข้าร่วมการประกวด TO BE NUMBER ONE TEEN DANCERCISE  THAILAND CHAMPIONSHIP 2024 ระดับประเทศ (3 ทีม)</t>
  </si>
  <si>
    <t>8. กิจกรรมย่อย : มหกรรม To be number one ระดับประเทศ</t>
  </si>
  <si>
    <t>คนเมืองลุง คนคุณภาพ</t>
  </si>
  <si>
    <t>1. กิจกรรมย่อย : วิศวกรทางสังคมเพื่อคนเปราะบางสูงวัย</t>
  </si>
  <si>
    <t>2. กิจกรรมย่อย : เยาวชนพลังบวกสร้างภูมิคุ้มกันแก่ครอบครัวเปราะบาง 
(Happy Mind)</t>
  </si>
  <si>
    <t>โครงการ : โครงการบริหารจัดการด้านทรัพยากรธรรมชาติและสิ่งแวดล้อม</t>
  </si>
  <si>
    <t xml:space="preserve">1. กิจกรรมย่อย : สร้างและพัฒนาชุมชนอนุรักษ์พันธุกรรมพืชอันเนื่องมาจากพระราชดำริฯ </t>
  </si>
  <si>
    <t>2. กิจกรรมย่อย : การอบรมนักศึกษาแกนนำอนุรักษ์พันธุกรรมพืชอันเนื่องมาจากพระราชดำริฯ</t>
  </si>
  <si>
    <t>3. กิจกรรมย่อย : ขยายผลการดำเนินงานสวนพฤกษศาสตร์สู่ กศน.ตำบล</t>
  </si>
  <si>
    <t>1. กิจกรรมย่อย : การพัฒนาศักยภาพด้านการฝึกการป้องกันและบรรเทาสาธารณภัยระดับอำเภอ</t>
  </si>
  <si>
    <t xml:space="preserve">2. กิจกรรมย่อย : การเสริมสร้างการรับรู้เยาวชนด้านการป้องกันและบรรเทาสาธารณภัย </t>
  </si>
  <si>
    <t>1. กิจกรรมย่อย : ค่ายเยาวชนอนุรักษ์พื้นที่ชุ่มน้ำทะเลน้อย</t>
  </si>
  <si>
    <t>2. กิจกรรมย่อย : อนุรักษ์ฟื้นฟูทรัพยากรธรรมชาติ สิ่งแวดล้อมทะเลสาบ และอนุรักษ์สัตว์ป่าทะเลหายาก</t>
  </si>
  <si>
    <t xml:space="preserve">1. กิจกรรมย่อย : พัฒนาศักยภาพกลุ่มเกษตรกรในการบริหารจัดการน้ำด้วยระบบโซล่าเซลล์ </t>
  </si>
  <si>
    <t>2. กิจกรรมย่อย : เพิ่มมูลค่าสินค้าทางการเกษตร ประมง และปศุสัตว์ ด้วยระบบอบแห้ง พลังงานแสงอาทิตย์ ที่เป็นมิตรกับสิ่งแวดล้อม</t>
  </si>
  <si>
    <t>3. กิจกรรมย่อย : เพิ่มศักยภาพการติดตั้งระบบผลิตไฟฟ้าพลังงานแสงอาทิตย์</t>
  </si>
  <si>
    <t xml:space="preserve">สร้างและพัฒนาชุมชนอนุรักษ์พันธุกรรมพืชอันเนื่องมาจากพระราชดำริฯ  </t>
  </si>
  <si>
    <t>เตรียมความพร้อมด้านการป้องกันและบรรเทาสาธารณภัยจังหวัดพัทลุง</t>
  </si>
  <si>
    <t>อนุรักษ์ฟื้นฟูทรัพยากรธรรมชาติและสิ่งแวดล้อม เพื่อการพัฒนาที่ยั่งยืน</t>
  </si>
  <si>
    <t>เพิ่มประสิทธิภาพการใช้พลังงานแสงอาทิตย์ เพื่อเป็นมิตรกับสิ่งแวดล้อม</t>
  </si>
  <si>
    <t>ผลผลิต : โครงการพัฒนาด้านพัฒนา
ด้านสังคม</t>
  </si>
  <si>
    <t>ก.ค. - ก.ย. 67</t>
  </si>
  <si>
    <t xml:space="preserve">
</t>
  </si>
  <si>
    <t xml:space="preserve">1) ผลิตภัณฑ์ผ้าและหัตถกรรมพัทลุง ได้รับการพัฒนาและสร้างคุณค่าสู่ระดับสากลด้วยสีธรรมชาติจากพืชสมุนไพรให้สีรวมอย่างน้อย 7 ผลิตภัณฑ์
2) ผู้ประกอบการที่เข้าร่วมโครงการได้รับการพัฒนายกระดับคลัสเตอร์ มีการเชื่อมโยงเครือข่าย และมีช่องการจำหน่ายเพิ่มขึ้น
</t>
  </si>
  <si>
    <t>1) มีหมู่บ้านเศรษฐกิจพอเพียงมีการขับเคลื่อนปรัชญาของเศรษฐกิจพอเพียงอย่างเป็นรูปธรรม จำนวน 154 หมู่บ้าน
2) ศูนย์เรียนรู้และขับเคลื่อนปรัชญาของเศรษฐกิจพอเพียงสามารถให้บริการแก่ประชาชนได้ จำนวน 154 ศูนย์</t>
  </si>
  <si>
    <t xml:space="preserve">1) บุคลากรด้านการท่องเที่ยวได้รับการพัฒนาทักษะต่อยอดการท่องเที่ยว จำนวนไม่น้อยกว่า 130 คน
2) จังหวัดพัทลุงมีสื่อประชาสัมพันธ์ส่งเสริมการท่องภายในจังหวัด จำนวนไม่น้อยกว่า 1 ชิ้น       
3) จังหวัดพัทลุงมีกิจกรรมส่งเสริมการการท่องเที่ยวภายในจังหวัด จำนวนไม่น้อยกว่า 2 ครั้ง
4) จังหวัดพัทลุงมีกิจกรรมส่งเสริมการขายด้านการท่องเที่ยวภายในภูมิภาค จำนวนไม่น้อยกว่า 1 ครั้ง
</t>
  </si>
  <si>
    <t xml:space="preserve">1. ผู้สูงอายุและภาคีเครือข่ายได้รับการพัฒนาศักยภาพ เรื่องการสร้างความรอบรู้ด้านสุขภาพ
2. ผู้สูงอายุและภาคีเครือข่าย ได้รับการการพัฒนาเพื่อขับเคลื่อนการจัดทำแผน ส่งเสริมสุขภาพดี (Wellness Plan)
3. เด็กและเยาวชนมีความรู้ความเข้าใจเกี่ยวกับการสร้างทัศนคติเชิงบวกและมีความเข้าใจที่ถูกต้องเกี่ยวกับสุขภาพจิตเด็กและวัยรุ่น
</t>
  </si>
  <si>
    <t>เม.ย. - ก.ย. 67</t>
  </si>
  <si>
    <t xml:space="preserve">1) ประชาชนในพื้นที่ทะเลน้อย จำนวน 90 คน ได้รับการพัฒนาอาชีพ
2) ผลิตภัณฑ์กระจูด จำนวน 30 ชิ้นงาน ได้รับการพัฒนาและต่อยอดเพื่อสร้างรายได้
3) เยาวชนรุ่นใหม่ จำนวน 30 คน ได้รับการถ่ายทอดและเรียนรู้ภูมิปัญญาหัตกรรมกระจูด       </t>
  </si>
  <si>
    <t>1) กลุ่มเกษตรกรมีความรู้ความเข้าใจในการถนอมอาหารสัตว์น้ำ และการแปรรูปสัตว์น้ำให้มีมูลค่าสูงขึ้น นำไปสู่การสร้างอาชีพ สร้างรายได้ พร้อมทั้งแนวทางการเพิ่มมูลค่าสินค้าประมงให้ตรงต่อความต้องการของผู้บริโภค รวมทั้งเชื่อมโยงการตลาดได้มากขึ้น</t>
  </si>
  <si>
    <t>1) เกิดการแลกเปลี่ยนเรียนรู้การดำเนินงานการจัดการศัตรูพืชชุมชนอำเภอละ 1 จุด รวม 11 จุด
2) แปลงตัวอย่าง 51 แปลง ได้รับการพัฒนาเป็นแบบอย่างการผลิตพืชที่ปลอดภัย
3) เครือข่ายพัทลุงเมืองเกษตรปลอดภัยระดับอำเภอ 11 คณะ และระดับจังหวัด 1 คณะ ได้รับการพัฒนาและเชื่อมโยงการผลิต 
4) เกษตรกรผู้เข้าร่วมโครงการเกษตรอินทรีย์แบบมีส่วนร่วมรายใหม่และรายเดิมที่เข้าร่วมโครงการ ร้อยละ 90 ได้รับความรู้ในการผลิตและองค์ความรู้เพิ่มเติมตามแนวทางเกษตรอินทรีย์          
5) เกษตรกรผู้เข้าร่วมโครงการได้รับการพัฒนาเป็นกรรมการตรวจแปลงอินทรีย์ ร้อยละ 100 มีความรู้ในการตรวจประเมินแปลงอินทรีย์
6) ต้นแบบผลิตภัณฑ์ (New products) และบรรจุภัณฑ์อาหารเพื่อสุขภาพ จากสินค้าเกษตรอินทรีย์ เกษตรปลอดภัย จำนวน 20 ผลิตภัณฑ์</t>
  </si>
  <si>
    <t>1) เกษตรกร กลุ่มเกษตรกร ผู้ผลิต ผู้ประกอบการ สามารถเพิ่มช่องทางการจำหน่ายสินค้า</t>
  </si>
  <si>
    <t>1) มูลค่าของสินค้าเกษตร  ปลาดุก สละ และสุกรชีวภาพ เพิ่มขึ้นร้อยละ 15</t>
  </si>
  <si>
    <t xml:space="preserve">1) เพิ่มความกว้างผิวจราจร และผิวจราจรเป็น แอสฟัลต์คอนกรีต หนา 5 ซม. </t>
  </si>
  <si>
    <t xml:space="preserve">1)  ติดตั้งไฟฟ้าแสงสว่างบนถนนโครงข่ายทางหลวงชนบทถนนสาย พท.2041 แยกทางหลวงหมายเลข 41 – บ้านทุ่งชุมพล อำเภอป่าพะยอม จังหวัดพัทลุง
</t>
  </si>
  <si>
    <t>1)  ติดตั้งไฟฟ้าแสงสว่าง บนถนนโครงข่ายทางหลวงชนบท ถนนสาย พท.4001 แยกทางหลวงหมายเลข 4047 – บ้านท่าช้าง อ.เมืองพัทลุง, ควนขนุน จ.พัทลุง</t>
  </si>
  <si>
    <t>1) เพิ่มความกว้างผิวจราจร และผิวจราจรเป็น แอสฟัลต์คอนกรีต หนา 5 ซม. ติดตั้งไฟฟ้าแสงสว่าง เสาไฟฟ้าแบบกิ่งเดี่ยวสูง 9.00 ม. ชนิด HPSL 250 WATTS, CUT-OFF 9.00 M. (MOUNTING HEIGHT) TAPERED STEEL POLE SINGLE BRACKET WITH HIGH PRESSURE SODIUM LAMP 250 WATTS, CUT - OFF ทางหลวงหมายเลข 4187 ตอนควบคุม 0102 ตอน ควนขนุน - ทะเลน้อย ระหว่าง กม.2+770 - กม.17+222 (เป็นตอน ๆ)</t>
  </si>
  <si>
    <t>1) ติดตั้งราวกันอันตราย W-BEAM  GUARDRAIL THICKNESS 3.2 MM. TYPE I ทางหลวงหมายเลข 4 ตอนควบคุม 1303 ตอน นาโหนด - ห้วยทราย ระหว่าง กม.1179+043 - กม.1203+585 (LT.,RT.) (เป็นตอน ๆ)</t>
  </si>
  <si>
    <t>1) เปลี่ยนป้ายจราจร OVERHANG SIGN, OVERHEAD SIGN และป้ายข้างทาง  
ทางหลวงหมายเลข 41 ตอน ไม้เสียบ - สี่แยกโพธิ์ทอง – พัทลุง ระหว่าง กม.349+526 - กม.382+616,
ทางหลวงหมายเลข 4 ตอน เขาพับผ้า - พัทลุง – นาโหนด ระหว่าง กม.1133+321 - กม.1179+043,
ทางหลวงหมายเลข 4 ตอน นาโหนด – ห้วยทราย – พรุพ้อ ระหว่าง กม.1179+043 - กม.1218+664,ทางหลวงหมายเลข 4047 ตอน ลำปำ - พัทลุง ระหว่าง กม.0+000 - กม.7+312,
ทางหลวงหมายเลข 4048 ตอน สี่แยกช่องโก - ทุ่งข่า ระหว่าง กม.0+000 - กม.7+960 
ทางหลวงหมายเลข 4285 ตอน ท่ามิหรำ - โคกกอก ระหว่าง กม.0+000 – 3+188</t>
  </si>
  <si>
    <t xml:space="preserve">1) จัดกิจกรรมส่งเสริมการท่องเที่ยวเชิงศาสนาและวัฒนธรรมโดยบูรณาการกับภาคส่วนต่างๆ  จำนวน 4 ครั้ง
2) ประชาสัมพันธ์การจัดงานส่งเสริมการท่องเที่ยวเชิงศาสนาและวัฒนธรรมไม่น้อยกว่า 5 ช่องทาง       
</t>
  </si>
  <si>
    <t xml:space="preserve">1) คณะกรรมการชุมชนท่องเที่ยวมีศักยภาพในการให้บริการการท่องเที่ยว จำนวน 45 คน
2) ผลิตภัณฑ์ชุมชนมีคุณภาพและมีมูลค่าเพิ่ม จำนวน  18 ผลิตภัณฑ์
3) มีโปรแกรมการท่องเที่ยวเชิงสร้างสรรค์ จำนวน 90 โปรแกรม
4) ผู้ผลิต/ผู้ประกอบการชุมชน มีอาชีพและมีรายได้เพิ่มขึ้นจากปีที่ผ่านมา ร้อยละ 5
5) จำนวนสื่อวีดิทัศน์/คลิปที่เผยแพร่ผ่านสื่อออนไลน์ 4 ตอน (เขา ป่า นา เล) 
</t>
  </si>
  <si>
    <t xml:space="preserve">1)  ปรับปรุงถนนคอนกรีตเสริมเหล็กเข้าสู่แหล่งท่องเที่ยว ถนนสายบ้านถ้ำลา–บ้านห้วยรำพึง  - น้ำตกหนานปลิว อ.ป่าพะยอม จ.พัทลุง      </t>
  </si>
  <si>
    <t xml:space="preserve">1) ถนนลาดยางแอสฟัลต์คอนกรีต ถนนสาย บ้านปลักปอม อ.ตะโหมด จ.พัทลุง         </t>
  </si>
  <si>
    <t>1. กิจกรรมย่อย : ซ่อมสร้างถนนลาดยาง ถนนสาย บ้านปลักปอม อำเภอตะโหมด 
จังหวัดพัทลุง</t>
  </si>
  <si>
    <t>1) เด็กและเยาวชน ได้รับการพัฒนาศักยภาพตามความสนใจ มีทักษะชีวิต มีภูมิคุ้มกันในการดำรงชีวิต 
1) มีเครือข่ายเพื่อการป้องกันและแก้ไขปัญหายาเสพติดเพิ่มขึ้น</t>
  </si>
  <si>
    <t xml:space="preserve">1) มีการอนุรักษ์พันธุกรรมพืช พันธุ์พืช พันธุ์ไม้ และภูมิปัญญาต่างๆ ได้รับการดูแลรักษาให้คงอยู่และสามารถใช้ประโยชน์ได้อย่างยั่งยืน 
2) จังหวัดพัทลุงดีขึ้นเมื่อได้รับความรู้ในเรื่อง การอนุรักษ์สิ่งแวดล้อม ทำให้การใช้ประโยชน์            ของทรัพยากรธรรมชาติเหล่านี้เป็นแบบยั่งยืนรวมไปถึงความหลากหลายทางชีวภาพ
3) นักศึกษา กศน.พัทลุง สามารถนำองค์ความรู้ และทักษะที่ได้รับจากการดำเนินงานโครงการอนุรักษ์พันธุกรรมพืชอันเนื่องมาจากพระราชดำริฯ ไปประยุกต์ใช้ประโยชน์ในการดำรงชีวิตประจำวันและการทำงาน ตลอดจนการอยู่ร่วมกับผู้อื่นในสังคมอย่างมีความสุข 
</t>
  </si>
  <si>
    <t>1) จังหวัดพัทลุงมีความพร้อมด้านการป้องกันและบรรเทาสาธารณภัยครอบคลุมทั้ง 11 อำเภอ
 2) เกิดการบูรณาการระหว่างประชาชน และหน่วยงานที่เกี่ยวข้องในระดับพื้นที่ อำเภอและจังหวัด
3) เยาวชนมีความรู้ ความเข้าใจ ทักษะการดำเนินชีวิตที่ปลอดภัย มีส่วนร่วมในการสื่อสาร เฝ้าระวังและแจ้งเตือนภัยภายในโรงเรียน</t>
  </si>
  <si>
    <t xml:space="preserve">1) เยาวชนที่ผ่านการฝึกอบรม มีความรู้ ตระหนักถึงความสำคัญ สามารถดูแลทรัพยากรธรรมชาติและสิ่งแวดล้อม </t>
  </si>
  <si>
    <t xml:space="preserve">1) กลุ่มเกษตรกรที่ต้องการระบบสูบน้ำพลังงานแสงอาทิตย์ จำนวน 15 กลุ่มๆละ 3 คน รวมเป็น 45 คน สามารถติดตั้งระบบโซล่าเซลล์สูบน้ำเพื่อนำไปใช้ในการจัดการน้ำเพื่อใช้ในการเกษตรด้วยตนเอง 
2)กลุ่มเกษตรกรมีตู้อบแห้งพลังงานแสงอาทิตย์ ขนาด 0.8x2.40 เมตร จำนวน 15 แห่ง
3) กลุ่มเกษตรกรมีความรู้ความเข้าใจในการใช้งานตู้อบแห้งพลังงานแสงอาทิตย์ สามารถนำความรู้ไปใช้ในการต่อยอดผลิตภัณฑ์ได้
4)มีระบบผลิตไฟฟ้าพลังงานแสงอาทิตย์ใช้ในครัวเรือนจำนวน 20 ชุด 
</t>
  </si>
  <si>
    <t>สนง.พาณิชย์</t>
  </si>
  <si>
    <t>สนง.เกษตร</t>
  </si>
  <si>
    <t>สนง.อุตสาหกรรม</t>
  </si>
  <si>
    <t>สนง.พัฒนาชุมชน</t>
  </si>
  <si>
    <t>สนง.เกษตรและสหกรณ์</t>
  </si>
  <si>
    <t>สนง.ประมงจัง</t>
  </si>
  <si>
    <t>แขวงทางหลวง</t>
  </si>
  <si>
    <t>แขวงทางหลวงชนบท</t>
  </si>
  <si>
    <t>สนง.วัฒนธรรม</t>
  </si>
  <si>
    <t>สนง.ท่องเที่ยว</t>
  </si>
  <si>
    <t>สนง.สาธารณสุข</t>
  </si>
  <si>
    <t>สนง.พัฒนาสังคมฯ</t>
  </si>
  <si>
    <t>สนง.ทสจ.</t>
  </si>
  <si>
    <t>สนง.ป้องกันและบรรเทาฯ</t>
  </si>
  <si>
    <t>ศูนย์ศึกษาฯทะเลน้อย</t>
  </si>
  <si>
    <t>สนง.พลังงาน</t>
  </si>
  <si>
    <t>แผนและความก้าวหน้าในการดำเนินการและการใช้จ่ายงบประมาณ พ.ศ. 2567  (งบพัฒนาจังหวัด) (รอบ 6 เดือน)</t>
  </si>
  <si>
    <t xml:space="preserve">- ประชาชนในพื้นที่จังหวัดพัทลุง และนักท่องเที่ยวชาวไทยและชาวต่างประเทศเข้าร่วมกิจกรรม จำนวน 12,000 คน 
- ประชากรในพื้นที่จังหวัดพัทลุงมีรายได้เพิ่มขึ้น ร้อยละ 5 
- จัดกิจกรรมเพื่อเผยแพร่พระเกียรติคุณรัชกาลที่ 5  
- จัดกิจกรรมการแข่งขันและการแสดงศิลปวัฒนธรรมพื้นบ้าน จำนวนไม่น้อยกว่า 4 กิจกรรม </t>
  </si>
  <si>
    <t>17ม.ค. 67
(1 วัน)</t>
  </si>
  <si>
    <t>25 ม.ค. 67
(1 วัน)</t>
  </si>
  <si>
    <t>งบประมาณที่ได้
รับการจัดสรร</t>
  </si>
  <si>
    <t>ผลการใช้จ่ายงบประมาณ</t>
  </si>
  <si>
    <t>งบประมาณที่ได้
รับการจัดสรร
(บาท)</t>
  </si>
  <si>
    <t>ระยะเวลาการดำเนินการ
ว/ด/ป ที่เริ่มต้น
และสิ้นสุด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</si>
</sst>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107041E]d\ mmm\ yy;@"/>
    <numFmt numFmtId="188" formatCode="_-* #,##0_-;\-#,##0_-;_-* &quot;-  &quot;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4"/>
      <color theme="1"/>
      <name val="Browallia New"/>
      <family val="2"/>
    </font>
    <font>
      <sz val="14"/>
      <color theme="1"/>
      <name val="TH SarabunPSK"/>
      <family val="2"/>
    </font>
    <font>
      <sz val="14"/>
      <color theme="0"/>
      <name val="Browallia New"/>
      <family val="2"/>
    </font>
    <font>
      <sz val="12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5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5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shrinkToFit="1"/>
    </xf>
    <xf numFmtId="3" fontId="1" fillId="2" borderId="3" xfId="0" applyNumberFormat="1" applyFont="1" applyFill="1" applyBorder="1" applyAlignment="1">
      <alignment horizontal="center" vertical="center" shrinkToFit="1"/>
    </xf>
    <xf numFmtId="3" fontId="1" fillId="2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/>
    </xf>
    <xf numFmtId="3" fontId="5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left" vertical="top" shrinkToFi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top" shrinkToFit="1"/>
    </xf>
    <xf numFmtId="0" fontId="5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center" vertical="top" shrinkToFit="1"/>
    </xf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center" vertical="top"/>
    </xf>
    <xf numFmtId="3" fontId="1" fillId="4" borderId="1" xfId="0" applyNumberFormat="1" applyFont="1" applyFill="1" applyBorder="1" applyAlignment="1">
      <alignment horizontal="center" vertical="top" shrinkToFit="1"/>
    </xf>
    <xf numFmtId="0" fontId="5" fillId="0" borderId="0" xfId="0" applyFont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87" fontId="5" fillId="0" borderId="1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vertical="top"/>
    </xf>
    <xf numFmtId="3" fontId="1" fillId="0" borderId="3" xfId="0" applyNumberFormat="1" applyFont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2" xfId="0" applyFont="1" applyFill="1" applyBorder="1" applyAlignment="1">
      <alignment wrapText="1"/>
    </xf>
    <xf numFmtId="3" fontId="1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shrinkToFi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 shrinkToFit="1"/>
    </xf>
    <xf numFmtId="3" fontId="1" fillId="6" borderId="3" xfId="0" applyNumberFormat="1" applyFont="1" applyFill="1" applyBorder="1" applyAlignment="1">
      <alignment horizontal="center" vertical="center" shrinkToFit="1"/>
    </xf>
    <xf numFmtId="3" fontId="1" fillId="6" borderId="3" xfId="0" applyNumberFormat="1" applyFont="1" applyFill="1" applyBorder="1" applyAlignment="1">
      <alignment horizontal="center" vertical="center"/>
    </xf>
    <xf numFmtId="0" fontId="4" fillId="6" borderId="0" xfId="0" applyFont="1" applyFill="1"/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 shrinkToFit="1"/>
    </xf>
    <xf numFmtId="3" fontId="1" fillId="7" borderId="3" xfId="0" applyNumberFormat="1" applyFont="1" applyFill="1" applyBorder="1" applyAlignment="1">
      <alignment horizontal="center" vertical="center" shrinkToFit="1"/>
    </xf>
    <xf numFmtId="3" fontId="1" fillId="7" borderId="3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3" fontId="5" fillId="6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5" fillId="6" borderId="0" xfId="0" applyFont="1" applyFill="1"/>
    <xf numFmtId="0" fontId="5" fillId="0" borderId="0" xfId="0" applyFont="1" applyAlignment="1">
      <alignment vertical="top"/>
    </xf>
    <xf numFmtId="3" fontId="5" fillId="3" borderId="1" xfId="0" applyNumberFormat="1" applyFont="1" applyFill="1" applyBorder="1" applyAlignment="1">
      <alignment horizontal="left" vertical="top" wrapText="1"/>
    </xf>
    <xf numFmtId="3" fontId="5" fillId="4" borderId="1" xfId="0" applyNumberFormat="1" applyFont="1" applyFill="1" applyBorder="1" applyAlignment="1">
      <alignment horizontal="left" vertical="top" wrapText="1"/>
    </xf>
    <xf numFmtId="3" fontId="1" fillId="6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3" fontId="1" fillId="7" borderId="1" xfId="0" applyNumberFormat="1" applyFont="1" applyFill="1" applyBorder="1" applyAlignment="1">
      <alignment horizontal="right" vertical="center" wrapText="1"/>
    </xf>
    <xf numFmtId="3" fontId="1" fillId="6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 applyAlignment="1">
      <alignment horizontal="right" vertical="center"/>
    </xf>
    <xf numFmtId="3" fontId="1" fillId="7" borderId="1" xfId="0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left" vertical="center"/>
    </xf>
    <xf numFmtId="3" fontId="1" fillId="8" borderId="1" xfId="0" applyNumberFormat="1" applyFont="1" applyFill="1" applyBorder="1" applyAlignment="1">
      <alignment horizontal="right" vertical="center" wrapText="1"/>
    </xf>
    <xf numFmtId="3" fontId="1" fillId="8" borderId="1" xfId="0" applyNumberFormat="1" applyFont="1" applyFill="1" applyBorder="1" applyAlignment="1">
      <alignment horizontal="right" vertical="center"/>
    </xf>
    <xf numFmtId="3" fontId="1" fillId="8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 shrinkToFit="1"/>
    </xf>
    <xf numFmtId="3" fontId="1" fillId="8" borderId="3" xfId="0" applyNumberFormat="1" applyFont="1" applyFill="1" applyBorder="1" applyAlignment="1">
      <alignment horizontal="center" vertical="center" shrinkToFit="1"/>
    </xf>
    <xf numFmtId="3" fontId="5" fillId="8" borderId="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left" vertical="center" wrapText="1"/>
    </xf>
    <xf numFmtId="3" fontId="1" fillId="8" borderId="1" xfId="0" applyNumberFormat="1" applyFont="1" applyFill="1" applyBorder="1" applyAlignment="1">
      <alignment vertical="center" wrapText="1"/>
    </xf>
    <xf numFmtId="3" fontId="1" fillId="8" borderId="1" xfId="0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 wrapText="1"/>
    </xf>
    <xf numFmtId="3" fontId="1" fillId="8" borderId="1" xfId="0" quotePrefix="1" applyNumberFormat="1" applyFont="1" applyFill="1" applyBorder="1" applyAlignment="1">
      <alignment horizontal="right" vertical="center"/>
    </xf>
    <xf numFmtId="3" fontId="1" fillId="6" borderId="1" xfId="0" quotePrefix="1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188" fontId="5" fillId="0" borderId="1" xfId="1" applyNumberFormat="1" applyFont="1" applyBorder="1" applyAlignment="1">
      <alignment horizontal="right" vertical="center" wrapText="1"/>
    </xf>
    <xf numFmtId="0" fontId="1" fillId="8" borderId="1" xfId="0" applyFont="1" applyFill="1" applyBorder="1" applyAlignment="1">
      <alignment horizontal="left" vertical="center" wrapText="1"/>
    </xf>
    <xf numFmtId="188" fontId="9" fillId="8" borderId="1" xfId="1" applyNumberFormat="1" applyFont="1" applyFill="1" applyBorder="1" applyAlignment="1">
      <alignment horizontal="right" vertical="center" wrapText="1"/>
    </xf>
    <xf numFmtId="188" fontId="1" fillId="8" borderId="1" xfId="1" applyNumberFormat="1" applyFont="1" applyFill="1" applyBorder="1" applyAlignment="1">
      <alignment horizontal="right" vertical="center" wrapText="1"/>
    </xf>
    <xf numFmtId="3" fontId="1" fillId="6" borderId="3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vertical="center" wrapText="1"/>
    </xf>
    <xf numFmtId="0" fontId="10" fillId="0" borderId="1" xfId="1" applyFont="1" applyBorder="1" applyAlignment="1">
      <alignment vertical="top" wrapText="1"/>
    </xf>
    <xf numFmtId="188" fontId="10" fillId="0" borderId="1" xfId="1" applyNumberFormat="1" applyFont="1" applyBorder="1" applyAlignment="1">
      <alignment horizontal="right" vertical="center" wrapText="1"/>
    </xf>
    <xf numFmtId="0" fontId="1" fillId="8" borderId="1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left" vertical="center" wrapText="1"/>
    </xf>
    <xf numFmtId="3" fontId="1" fillId="7" borderId="3" xfId="0" applyNumberFormat="1" applyFont="1" applyFill="1" applyBorder="1" applyAlignment="1">
      <alignment horizontal="right" vertical="center"/>
    </xf>
    <xf numFmtId="3" fontId="5" fillId="8" borderId="1" xfId="0" applyNumberFormat="1" applyFont="1" applyFill="1" applyBorder="1" applyAlignment="1">
      <alignment horizontal="center" vertical="top"/>
    </xf>
    <xf numFmtId="3" fontId="5" fillId="6" borderId="1" xfId="0" applyNumberFormat="1" applyFont="1" applyFill="1" applyBorder="1" applyAlignment="1">
      <alignment horizontal="center" vertical="center" shrinkToFit="1"/>
    </xf>
    <xf numFmtId="3" fontId="7" fillId="6" borderId="1" xfId="0" applyNumberFormat="1" applyFont="1" applyFill="1" applyBorder="1" applyAlignment="1">
      <alignment horizontal="center" vertical="center" shrinkToFit="1"/>
    </xf>
    <xf numFmtId="3" fontId="7" fillId="8" borderId="1" xfId="0" applyNumberFormat="1" applyFont="1" applyFill="1" applyBorder="1" applyAlignment="1">
      <alignment horizontal="center" vertical="center" shrinkToFit="1"/>
    </xf>
    <xf numFmtId="3" fontId="2" fillId="8" borderId="1" xfId="0" applyNumberFormat="1" applyFont="1" applyFill="1" applyBorder="1" applyAlignment="1">
      <alignment horizontal="center" vertical="center" shrinkToFit="1"/>
    </xf>
    <xf numFmtId="3" fontId="1" fillId="8" borderId="3" xfId="0" applyNumberFormat="1" applyFont="1" applyFill="1" applyBorder="1" applyAlignment="1">
      <alignment horizontal="right" vertical="center"/>
    </xf>
    <xf numFmtId="3" fontId="5" fillId="6" borderId="3" xfId="0" applyNumberFormat="1" applyFont="1" applyFill="1" applyBorder="1" applyAlignment="1">
      <alignment horizontal="right" vertical="center"/>
    </xf>
    <xf numFmtId="3" fontId="1" fillId="8" borderId="3" xfId="0" applyNumberFormat="1" applyFont="1" applyFill="1" applyBorder="1" applyAlignment="1">
      <alignment vertical="center"/>
    </xf>
    <xf numFmtId="3" fontId="5" fillId="6" borderId="3" xfId="0" applyNumberFormat="1" applyFont="1" applyFill="1" applyBorder="1" applyAlignment="1">
      <alignment vertical="center"/>
    </xf>
    <xf numFmtId="3" fontId="5" fillId="8" borderId="1" xfId="0" applyNumberFormat="1" applyFont="1" applyFill="1" applyBorder="1" applyAlignment="1">
      <alignment vertical="top" wrapText="1"/>
    </xf>
    <xf numFmtId="188" fontId="1" fillId="7" borderId="7" xfId="1" applyNumberFormat="1" applyFont="1" applyFill="1" applyBorder="1" applyAlignment="1">
      <alignment vertical="center" wrapText="1"/>
    </xf>
    <xf numFmtId="3" fontId="1" fillId="7" borderId="3" xfId="0" applyNumberFormat="1" applyFont="1" applyFill="1" applyBorder="1" applyAlignment="1">
      <alignment vertical="center"/>
    </xf>
    <xf numFmtId="3" fontId="1" fillId="7" borderId="3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3" fontId="1" fillId="7" borderId="1" xfId="0" applyNumberFormat="1" applyFont="1" applyFill="1" applyBorder="1" applyAlignment="1">
      <alignment horizontal="right" vertical="center" shrinkToFit="1"/>
    </xf>
    <xf numFmtId="3" fontId="1" fillId="7" borderId="3" xfId="0" applyNumberFormat="1" applyFont="1" applyFill="1" applyBorder="1" applyAlignment="1">
      <alignment horizontal="right" vertical="center" shrinkToFit="1"/>
    </xf>
    <xf numFmtId="3" fontId="1" fillId="2" borderId="1" xfId="0" applyNumberFormat="1" applyFont="1" applyFill="1" applyBorder="1" applyAlignment="1">
      <alignment horizontal="right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3" fontId="2" fillId="7" borderId="3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/>
    <xf numFmtId="3" fontId="2" fillId="4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vertical="top" wrapText="1"/>
    </xf>
    <xf numFmtId="3" fontId="7" fillId="3" borderId="1" xfId="0" applyNumberFormat="1" applyFont="1" applyFill="1" applyBorder="1" applyAlignment="1">
      <alignment vertical="top"/>
    </xf>
    <xf numFmtId="3" fontId="2" fillId="4" borderId="1" xfId="0" applyNumberFormat="1" applyFont="1" applyFill="1" applyBorder="1" applyAlignment="1">
      <alignment vertical="top"/>
    </xf>
    <xf numFmtId="3" fontId="2" fillId="4" borderId="1" xfId="0" applyNumberFormat="1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/>
    </xf>
    <xf numFmtId="3" fontId="7" fillId="0" borderId="0" xfId="0" applyNumberFormat="1" applyFont="1"/>
    <xf numFmtId="3" fontId="3" fillId="8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3" fontId="12" fillId="8" borderId="6" xfId="0" applyNumberFormat="1" applyFont="1" applyFill="1" applyBorder="1" applyAlignment="1">
      <alignment horizontal="left" vertical="top" wrapText="1"/>
    </xf>
    <xf numFmtId="3" fontId="12" fillId="8" borderId="7" xfId="0" applyNumberFormat="1" applyFont="1" applyFill="1" applyBorder="1" applyAlignment="1">
      <alignment horizontal="left" vertical="top"/>
    </xf>
    <xf numFmtId="3" fontId="12" fillId="8" borderId="3" xfId="0" applyNumberFormat="1" applyFont="1" applyFill="1" applyBorder="1" applyAlignment="1">
      <alignment horizontal="left" vertical="top"/>
    </xf>
    <xf numFmtId="3" fontId="12" fillId="8" borderId="7" xfId="0" applyNumberFormat="1" applyFont="1" applyFill="1" applyBorder="1" applyAlignment="1">
      <alignment horizontal="left" vertical="top" wrapText="1"/>
    </xf>
    <xf numFmtId="3" fontId="12" fillId="8" borderId="3" xfId="0" applyNumberFormat="1" applyFont="1" applyFill="1" applyBorder="1" applyAlignment="1">
      <alignment horizontal="left" vertical="top" wrapText="1"/>
    </xf>
    <xf numFmtId="3" fontId="11" fillId="8" borderId="7" xfId="0" applyNumberFormat="1" applyFont="1" applyFill="1" applyBorder="1" applyAlignment="1">
      <alignment horizontal="left" vertical="top" wrapText="1"/>
    </xf>
    <xf numFmtId="3" fontId="11" fillId="8" borderId="7" xfId="0" applyNumberFormat="1" applyFont="1" applyFill="1" applyBorder="1" applyAlignment="1">
      <alignment horizontal="left" vertical="top"/>
    </xf>
    <xf numFmtId="3" fontId="11" fillId="8" borderId="3" xfId="0" applyNumberFormat="1" applyFont="1" applyFill="1" applyBorder="1" applyAlignment="1">
      <alignment horizontal="left" vertical="top"/>
    </xf>
    <xf numFmtId="3" fontId="12" fillId="8" borderId="6" xfId="0" applyNumberFormat="1" applyFont="1" applyFill="1" applyBorder="1" applyAlignment="1">
      <alignment horizontal="left" vertical="center" wrapText="1"/>
    </xf>
    <xf numFmtId="3" fontId="12" fillId="8" borderId="7" xfId="0" applyNumberFormat="1" applyFont="1" applyFill="1" applyBorder="1" applyAlignment="1">
      <alignment horizontal="left" vertical="center" wrapText="1"/>
    </xf>
    <xf numFmtId="3" fontId="12" fillId="8" borderId="3" xfId="0" applyNumberFormat="1" applyFont="1" applyFill="1" applyBorder="1" applyAlignment="1">
      <alignment horizontal="left" vertical="center" wrapText="1"/>
    </xf>
    <xf numFmtId="3" fontId="13" fillId="8" borderId="6" xfId="0" applyNumberFormat="1" applyFont="1" applyFill="1" applyBorder="1" applyAlignment="1">
      <alignment horizontal="left" vertical="top" wrapText="1"/>
    </xf>
    <xf numFmtId="3" fontId="13" fillId="8" borderId="3" xfId="0" applyNumberFormat="1" applyFont="1" applyFill="1" applyBorder="1" applyAlignment="1">
      <alignment horizontal="left" vertical="top"/>
    </xf>
    <xf numFmtId="3" fontId="13" fillId="8" borderId="6" xfId="0" quotePrefix="1" applyNumberFormat="1" applyFont="1" applyFill="1" applyBorder="1" applyAlignment="1">
      <alignment horizontal="left" vertical="top" wrapText="1"/>
    </xf>
    <xf numFmtId="3" fontId="13" fillId="8" borderId="3" xfId="0" applyNumberFormat="1" applyFont="1" applyFill="1" applyBorder="1" applyAlignment="1">
      <alignment horizontal="left" vertical="top" wrapText="1"/>
    </xf>
    <xf numFmtId="3" fontId="12" fillId="8" borderId="6" xfId="0" applyNumberFormat="1" applyFont="1" applyFill="1" applyBorder="1" applyAlignment="1">
      <alignment vertical="top" wrapText="1"/>
    </xf>
    <xf numFmtId="3" fontId="12" fillId="8" borderId="7" xfId="0" applyNumberFormat="1" applyFont="1" applyFill="1" applyBorder="1" applyAlignment="1">
      <alignment vertical="top"/>
    </xf>
    <xf numFmtId="3" fontId="12" fillId="8" borderId="3" xfId="0" applyNumberFormat="1" applyFont="1" applyFill="1" applyBorder="1" applyAlignment="1">
      <alignment vertical="top"/>
    </xf>
    <xf numFmtId="3" fontId="12" fillId="8" borderId="3" xfId="0" applyNumberFormat="1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left" vertical="top" wrapText="1"/>
    </xf>
    <xf numFmtId="3" fontId="5" fillId="0" borderId="7" xfId="0" applyNumberFormat="1" applyFont="1" applyFill="1" applyBorder="1" applyAlignment="1">
      <alignment horizontal="left" vertical="top" wrapText="1"/>
    </xf>
    <xf numFmtId="3" fontId="5" fillId="0" borderId="3" xfId="0" applyNumberFormat="1" applyFont="1" applyFill="1" applyBorder="1" applyAlignment="1">
      <alignment horizontal="left" vertical="top" wrapText="1"/>
    </xf>
    <xf numFmtId="3" fontId="5" fillId="0" borderId="6" xfId="0" applyNumberFormat="1" applyFont="1" applyBorder="1" applyAlignment="1">
      <alignment horizontal="left" vertical="top" wrapText="1"/>
    </xf>
    <xf numFmtId="3" fontId="5" fillId="0" borderId="7" xfId="0" applyNumberFormat="1" applyFont="1" applyBorder="1" applyAlignment="1">
      <alignment horizontal="left" vertical="top" wrapText="1"/>
    </xf>
    <xf numFmtId="3" fontId="5" fillId="0" borderId="3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87" fontId="5" fillId="0" borderId="1" xfId="0" applyNumberFormat="1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abSelected="1" view="pageBreakPreview" topLeftCell="A4" zoomScaleNormal="70" zoomScaleSheetLayoutView="100" workbookViewId="0">
      <selection activeCell="B42" sqref="B42"/>
    </sheetView>
  </sheetViews>
  <sheetFormatPr defaultColWidth="9" defaultRowHeight="21.75" x14ac:dyDescent="0.5"/>
  <cols>
    <col min="1" max="1" width="3.75" style="38" customWidth="1"/>
    <col min="2" max="2" width="30" style="38" customWidth="1"/>
    <col min="3" max="3" width="10.875" style="39" bestFit="1" customWidth="1"/>
    <col min="4" max="4" width="8.625" style="39" customWidth="1"/>
    <col min="5" max="6" width="9.5" style="39" customWidth="1"/>
    <col min="7" max="7" width="9.75" style="39" customWidth="1"/>
    <col min="8" max="8" width="16.25" style="39" bestFit="1" customWidth="1"/>
    <col min="9" max="9" width="21.375" style="39" customWidth="1"/>
    <col min="10" max="10" width="13" style="40" customWidth="1"/>
    <col min="11" max="11" width="20.875" style="40" hidden="1" customWidth="1"/>
    <col min="12" max="12" width="11" style="39" customWidth="1"/>
    <col min="13" max="13" width="9.125" style="39" customWidth="1"/>
    <col min="14" max="14" width="11.25" style="39" customWidth="1"/>
    <col min="15" max="15" width="10.625" style="144" customWidth="1"/>
    <col min="16" max="16" width="9" style="38"/>
    <col min="17" max="17" width="16.625" style="2" hidden="1" customWidth="1"/>
    <col min="18" max="16384" width="9" style="2"/>
  </cols>
  <sheetData>
    <row r="1" spans="1:16" x14ac:dyDescent="0.5">
      <c r="A1" s="172" t="s">
        <v>186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6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9"/>
    </row>
    <row r="3" spans="1:16" ht="26.25" customHeight="1" x14ac:dyDescent="0.5">
      <c r="A3" s="173" t="s">
        <v>9</v>
      </c>
      <c r="B3" s="174" t="s">
        <v>1</v>
      </c>
      <c r="C3" s="175" t="s">
        <v>192</v>
      </c>
      <c r="D3" s="175" t="s">
        <v>2</v>
      </c>
      <c r="E3" s="175"/>
      <c r="F3" s="175"/>
      <c r="G3" s="175"/>
      <c r="H3" s="175" t="s">
        <v>193</v>
      </c>
      <c r="I3" s="181" t="s">
        <v>36</v>
      </c>
      <c r="J3" s="175" t="s">
        <v>13</v>
      </c>
      <c r="K3" s="181" t="s">
        <v>37</v>
      </c>
      <c r="L3" s="184" t="s">
        <v>191</v>
      </c>
      <c r="M3" s="179"/>
      <c r="N3" s="180"/>
      <c r="O3" s="177" t="s">
        <v>0</v>
      </c>
    </row>
    <row r="4" spans="1:16" ht="43.5" x14ac:dyDescent="0.5">
      <c r="A4" s="173"/>
      <c r="B4" s="173"/>
      <c r="C4" s="175"/>
      <c r="D4" s="4" t="s">
        <v>3</v>
      </c>
      <c r="E4" s="4" t="s">
        <v>4</v>
      </c>
      <c r="F4" s="4" t="s">
        <v>5</v>
      </c>
      <c r="G4" s="1" t="s">
        <v>6</v>
      </c>
      <c r="H4" s="176"/>
      <c r="I4" s="182"/>
      <c r="J4" s="176"/>
      <c r="K4" s="182"/>
      <c r="L4" s="45" t="s">
        <v>190</v>
      </c>
      <c r="M4" s="5" t="s">
        <v>7</v>
      </c>
      <c r="N4" s="5" t="s">
        <v>8</v>
      </c>
      <c r="O4" s="178"/>
    </row>
    <row r="5" spans="1:16" x14ac:dyDescent="0.5">
      <c r="A5" s="6"/>
      <c r="B5" s="7" t="s">
        <v>17</v>
      </c>
      <c r="C5" s="127">
        <f>C6+C31+C65+C79</f>
        <v>219548900</v>
      </c>
      <c r="D5" s="9"/>
      <c r="E5" s="9"/>
      <c r="F5" s="9"/>
      <c r="G5" s="8"/>
      <c r="H5" s="9"/>
      <c r="I5" s="9"/>
      <c r="J5" s="10"/>
      <c r="K5" s="11"/>
      <c r="L5" s="12">
        <f>L6+L31+L65+L79</f>
        <v>219548900</v>
      </c>
      <c r="M5" s="12">
        <f>M31+M65</f>
        <v>2871959.37</v>
      </c>
      <c r="N5" s="12">
        <f>N6+N31+N65+N79</f>
        <v>209339240</v>
      </c>
      <c r="O5" s="130"/>
    </row>
    <row r="6" spans="1:16" s="59" customFormat="1" x14ac:dyDescent="0.5">
      <c r="A6" s="60"/>
      <c r="B6" s="61" t="s">
        <v>51</v>
      </c>
      <c r="C6" s="76">
        <f>C7+C13+C15+C19+C23+C27+C29</f>
        <v>11818600</v>
      </c>
      <c r="D6" s="62"/>
      <c r="E6" s="62"/>
      <c r="F6" s="62">
        <f>F7+F13+F15+F19+F23+F27+F29</f>
        <v>11396600</v>
      </c>
      <c r="G6" s="76">
        <f>G19+G23+G27</f>
        <v>422000</v>
      </c>
      <c r="H6" s="62"/>
      <c r="I6" s="62"/>
      <c r="J6" s="63"/>
      <c r="K6" s="64"/>
      <c r="L6" s="65">
        <f>L7+L13+L15+L19+L23+L27+L29</f>
        <v>11818600</v>
      </c>
      <c r="M6" s="65"/>
      <c r="N6" s="65">
        <f>N7+N13+N15+N19+N23+N27+N29</f>
        <v>11818600</v>
      </c>
      <c r="O6" s="131"/>
      <c r="P6" s="70"/>
    </row>
    <row r="7" spans="1:16" s="59" customFormat="1" x14ac:dyDescent="0.5">
      <c r="A7" s="80">
        <v>1</v>
      </c>
      <c r="B7" s="97" t="s">
        <v>52</v>
      </c>
      <c r="C7" s="82">
        <f>SUM(C8:C12)</f>
        <v>2540900</v>
      </c>
      <c r="D7" s="95" t="s">
        <v>98</v>
      </c>
      <c r="E7" s="95" t="s">
        <v>98</v>
      </c>
      <c r="F7" s="83">
        <f>SUM(F8:F12)</f>
        <v>2540900</v>
      </c>
      <c r="G7" s="95" t="s">
        <v>98</v>
      </c>
      <c r="H7" s="84"/>
      <c r="I7" s="147" t="s">
        <v>151</v>
      </c>
      <c r="J7" s="115" t="s">
        <v>11</v>
      </c>
      <c r="K7" s="85"/>
      <c r="L7" s="83">
        <f>C7</f>
        <v>2540900</v>
      </c>
      <c r="M7" s="95" t="s">
        <v>98</v>
      </c>
      <c r="N7" s="90">
        <v>2540900</v>
      </c>
      <c r="O7" s="128" t="s">
        <v>171</v>
      </c>
      <c r="P7" s="70"/>
    </row>
    <row r="8" spans="1:16" s="59" customFormat="1" ht="43.5" x14ac:dyDescent="0.5">
      <c r="A8" s="52"/>
      <c r="B8" s="98" t="s">
        <v>53</v>
      </c>
      <c r="C8" s="99">
        <v>477500</v>
      </c>
      <c r="D8" s="96" t="s">
        <v>98</v>
      </c>
      <c r="E8" s="96" t="s">
        <v>98</v>
      </c>
      <c r="F8" s="78">
        <f>C8</f>
        <v>477500</v>
      </c>
      <c r="G8" s="96" t="s">
        <v>98</v>
      </c>
      <c r="H8" s="67" t="s">
        <v>111</v>
      </c>
      <c r="I8" s="148"/>
      <c r="J8" s="113" t="s">
        <v>11</v>
      </c>
      <c r="K8" s="56"/>
      <c r="L8" s="78">
        <f>C8</f>
        <v>477500</v>
      </c>
      <c r="M8" s="96" t="s">
        <v>98</v>
      </c>
      <c r="N8" s="91">
        <v>477500</v>
      </c>
      <c r="O8" s="132"/>
      <c r="P8" s="70"/>
    </row>
    <row r="9" spans="1:16" s="59" customFormat="1" x14ac:dyDescent="0.5">
      <c r="A9" s="52"/>
      <c r="B9" s="98" t="s">
        <v>54</v>
      </c>
      <c r="C9" s="99">
        <v>960600</v>
      </c>
      <c r="D9" s="96" t="s">
        <v>98</v>
      </c>
      <c r="E9" s="96" t="s">
        <v>98</v>
      </c>
      <c r="F9" s="78">
        <f>C9</f>
        <v>960600</v>
      </c>
      <c r="G9" s="96" t="s">
        <v>98</v>
      </c>
      <c r="H9" s="67" t="s">
        <v>111</v>
      </c>
      <c r="I9" s="148"/>
      <c r="J9" s="113" t="s">
        <v>11</v>
      </c>
      <c r="K9" s="56"/>
      <c r="L9" s="78">
        <f t="shared" ref="L9:L12" si="0">C9</f>
        <v>960600</v>
      </c>
      <c r="M9" s="96" t="s">
        <v>98</v>
      </c>
      <c r="N9" s="91">
        <v>960600</v>
      </c>
      <c r="O9" s="132"/>
      <c r="P9" s="70"/>
    </row>
    <row r="10" spans="1:16" s="59" customFormat="1" ht="43.5" x14ac:dyDescent="0.5">
      <c r="A10" s="52"/>
      <c r="B10" s="98" t="s">
        <v>55</v>
      </c>
      <c r="C10" s="99">
        <v>382800</v>
      </c>
      <c r="D10" s="96" t="s">
        <v>98</v>
      </c>
      <c r="E10" s="96" t="s">
        <v>98</v>
      </c>
      <c r="F10" s="78">
        <f>C10</f>
        <v>382800</v>
      </c>
      <c r="G10" s="96" t="s">
        <v>98</v>
      </c>
      <c r="H10" s="67" t="s">
        <v>111</v>
      </c>
      <c r="I10" s="148"/>
      <c r="J10" s="113" t="s">
        <v>11</v>
      </c>
      <c r="K10" s="56"/>
      <c r="L10" s="78">
        <f t="shared" si="0"/>
        <v>382800</v>
      </c>
      <c r="M10" s="96" t="s">
        <v>98</v>
      </c>
      <c r="N10" s="91">
        <v>382800</v>
      </c>
      <c r="O10" s="132"/>
      <c r="P10" s="70"/>
    </row>
    <row r="11" spans="1:16" s="59" customFormat="1" ht="108.75" x14ac:dyDescent="0.5">
      <c r="A11" s="52"/>
      <c r="B11" s="98" t="s">
        <v>56</v>
      </c>
      <c r="C11" s="99">
        <v>600000</v>
      </c>
      <c r="D11" s="96" t="s">
        <v>98</v>
      </c>
      <c r="E11" s="96" t="s">
        <v>98</v>
      </c>
      <c r="F11" s="78">
        <v>600000</v>
      </c>
      <c r="G11" s="96" t="s">
        <v>98</v>
      </c>
      <c r="H11" s="67" t="s">
        <v>111</v>
      </c>
      <c r="I11" s="148"/>
      <c r="J11" s="113" t="s">
        <v>11</v>
      </c>
      <c r="K11" s="56"/>
      <c r="L11" s="78">
        <f t="shared" si="0"/>
        <v>600000</v>
      </c>
      <c r="M11" s="96" t="s">
        <v>98</v>
      </c>
      <c r="N11" s="91">
        <v>600000</v>
      </c>
      <c r="O11" s="132"/>
      <c r="P11" s="70"/>
    </row>
    <row r="12" spans="1:16" s="59" customFormat="1" ht="43.5" x14ac:dyDescent="0.5">
      <c r="A12" s="52"/>
      <c r="B12" s="98" t="s">
        <v>57</v>
      </c>
      <c r="C12" s="99">
        <v>120000</v>
      </c>
      <c r="D12" s="96" t="s">
        <v>98</v>
      </c>
      <c r="E12" s="96" t="s">
        <v>98</v>
      </c>
      <c r="F12" s="78">
        <v>120000</v>
      </c>
      <c r="G12" s="96" t="s">
        <v>98</v>
      </c>
      <c r="H12" s="67" t="s">
        <v>111</v>
      </c>
      <c r="I12" s="149"/>
      <c r="J12" s="113" t="s">
        <v>11</v>
      </c>
      <c r="K12" s="56"/>
      <c r="L12" s="78">
        <f t="shared" si="0"/>
        <v>120000</v>
      </c>
      <c r="M12" s="96" t="s">
        <v>98</v>
      </c>
      <c r="N12" s="91">
        <v>120000</v>
      </c>
      <c r="O12" s="132"/>
      <c r="P12" s="70"/>
    </row>
    <row r="13" spans="1:16" s="59" customFormat="1" x14ac:dyDescent="0.5">
      <c r="A13" s="80">
        <v>2</v>
      </c>
      <c r="B13" s="81" t="s">
        <v>58</v>
      </c>
      <c r="C13" s="82">
        <f>C14</f>
        <v>2300000</v>
      </c>
      <c r="D13" s="95" t="s">
        <v>98</v>
      </c>
      <c r="E13" s="95" t="s">
        <v>98</v>
      </c>
      <c r="F13" s="83">
        <f>F14</f>
        <v>2300000</v>
      </c>
      <c r="G13" s="95" t="s">
        <v>98</v>
      </c>
      <c r="H13" s="87"/>
      <c r="I13" s="147" t="s">
        <v>152</v>
      </c>
      <c r="J13" s="115" t="s">
        <v>11</v>
      </c>
      <c r="K13" s="86"/>
      <c r="L13" s="116">
        <v>2300000</v>
      </c>
      <c r="M13" s="95" t="s">
        <v>98</v>
      </c>
      <c r="N13" s="118">
        <v>2300000</v>
      </c>
      <c r="O13" s="128" t="s">
        <v>170</v>
      </c>
      <c r="P13" s="70"/>
    </row>
    <row r="14" spans="1:16" s="59" customFormat="1" ht="65.25" x14ac:dyDescent="0.5">
      <c r="A14" s="52"/>
      <c r="B14" s="66" t="s">
        <v>59</v>
      </c>
      <c r="C14" s="75">
        <v>2300000</v>
      </c>
      <c r="D14" s="96" t="s">
        <v>98</v>
      </c>
      <c r="E14" s="96" t="s">
        <v>98</v>
      </c>
      <c r="F14" s="78">
        <f>C14</f>
        <v>2300000</v>
      </c>
      <c r="G14" s="96" t="s">
        <v>98</v>
      </c>
      <c r="H14" s="67" t="s">
        <v>111</v>
      </c>
      <c r="I14" s="151"/>
      <c r="J14" s="113" t="s">
        <v>11</v>
      </c>
      <c r="K14" s="57"/>
      <c r="L14" s="117">
        <v>2300000</v>
      </c>
      <c r="M14" s="96" t="s">
        <v>98</v>
      </c>
      <c r="N14" s="119">
        <v>2300000</v>
      </c>
      <c r="O14" s="132"/>
      <c r="P14" s="70"/>
    </row>
    <row r="15" spans="1:16" s="59" customFormat="1" ht="38.450000000000003" customHeight="1" x14ac:dyDescent="0.5">
      <c r="A15" s="80">
        <v>3</v>
      </c>
      <c r="B15" s="100" t="s">
        <v>99</v>
      </c>
      <c r="C15" s="101">
        <v>1858200</v>
      </c>
      <c r="D15" s="95" t="s">
        <v>98</v>
      </c>
      <c r="E15" s="95" t="s">
        <v>98</v>
      </c>
      <c r="F15" s="83">
        <f>C15</f>
        <v>1858200</v>
      </c>
      <c r="G15" s="95" t="s">
        <v>98</v>
      </c>
      <c r="H15" s="87"/>
      <c r="I15" s="162" t="s">
        <v>144</v>
      </c>
      <c r="J15" s="115" t="s">
        <v>11</v>
      </c>
      <c r="K15" s="85"/>
      <c r="L15" s="83">
        <v>1858200</v>
      </c>
      <c r="M15" s="95" t="s">
        <v>98</v>
      </c>
      <c r="N15" s="90">
        <v>1858200</v>
      </c>
      <c r="O15" s="133" t="s">
        <v>172</v>
      </c>
      <c r="P15" s="70"/>
    </row>
    <row r="16" spans="1:16" s="59" customFormat="1" ht="65.25" x14ac:dyDescent="0.5">
      <c r="A16" s="52"/>
      <c r="B16" s="98" t="s">
        <v>60</v>
      </c>
      <c r="C16" s="99">
        <v>1031600</v>
      </c>
      <c r="D16" s="96" t="s">
        <v>98</v>
      </c>
      <c r="E16" s="96" t="s">
        <v>98</v>
      </c>
      <c r="F16" s="78">
        <f>C16</f>
        <v>1031600</v>
      </c>
      <c r="G16" s="96" t="s">
        <v>98</v>
      </c>
      <c r="H16" s="67" t="s">
        <v>111</v>
      </c>
      <c r="I16" s="163"/>
      <c r="J16" s="113" t="s">
        <v>11</v>
      </c>
      <c r="K16" s="56"/>
      <c r="L16" s="78">
        <v>1031600</v>
      </c>
      <c r="M16" s="96" t="s">
        <v>98</v>
      </c>
      <c r="N16" s="91">
        <v>1031600</v>
      </c>
      <c r="O16" s="132"/>
      <c r="P16" s="70"/>
    </row>
    <row r="17" spans="1:16" s="59" customFormat="1" ht="43.5" x14ac:dyDescent="0.5">
      <c r="A17" s="52"/>
      <c r="B17" s="98" t="s">
        <v>61</v>
      </c>
      <c r="C17" s="99">
        <v>351800</v>
      </c>
      <c r="D17" s="96" t="s">
        <v>98</v>
      </c>
      <c r="E17" s="96" t="s">
        <v>98</v>
      </c>
      <c r="F17" s="78">
        <f>C17</f>
        <v>351800</v>
      </c>
      <c r="G17" s="96" t="s">
        <v>98</v>
      </c>
      <c r="H17" s="67" t="s">
        <v>111</v>
      </c>
      <c r="I17" s="163"/>
      <c r="J17" s="113" t="s">
        <v>11</v>
      </c>
      <c r="K17" s="56"/>
      <c r="L17" s="78">
        <v>351800</v>
      </c>
      <c r="M17" s="96" t="s">
        <v>98</v>
      </c>
      <c r="N17" s="91">
        <v>351800</v>
      </c>
      <c r="O17" s="132"/>
      <c r="P17" s="70"/>
    </row>
    <row r="18" spans="1:16" s="59" customFormat="1" ht="43.5" x14ac:dyDescent="0.5">
      <c r="A18" s="52"/>
      <c r="B18" s="98" t="s">
        <v>62</v>
      </c>
      <c r="C18" s="99">
        <v>474800</v>
      </c>
      <c r="D18" s="96" t="s">
        <v>98</v>
      </c>
      <c r="E18" s="96" t="s">
        <v>98</v>
      </c>
      <c r="F18" s="78">
        <f>C18</f>
        <v>474800</v>
      </c>
      <c r="G18" s="96" t="s">
        <v>98</v>
      </c>
      <c r="H18" s="67" t="s">
        <v>111</v>
      </c>
      <c r="I18" s="164"/>
      <c r="J18" s="113" t="s">
        <v>11</v>
      </c>
      <c r="K18" s="56"/>
      <c r="L18" s="78">
        <v>474800</v>
      </c>
      <c r="M18" s="96" t="s">
        <v>98</v>
      </c>
      <c r="N18" s="91">
        <v>474800</v>
      </c>
      <c r="O18" s="132"/>
      <c r="P18" s="70"/>
    </row>
    <row r="19" spans="1:16" s="59" customFormat="1" ht="43.5" x14ac:dyDescent="0.5">
      <c r="A19" s="80">
        <v>4</v>
      </c>
      <c r="B19" s="100" t="s">
        <v>63</v>
      </c>
      <c r="C19" s="101">
        <v>626600</v>
      </c>
      <c r="D19" s="95" t="s">
        <v>98</v>
      </c>
      <c r="E19" s="95" t="s">
        <v>98</v>
      </c>
      <c r="F19" s="83">
        <f>F20</f>
        <v>491600</v>
      </c>
      <c r="G19" s="82">
        <f>G21+G22</f>
        <v>135000</v>
      </c>
      <c r="H19" s="87"/>
      <c r="I19" s="147" t="s">
        <v>149</v>
      </c>
      <c r="J19" s="115" t="s">
        <v>11</v>
      </c>
      <c r="K19" s="85"/>
      <c r="L19" s="83">
        <v>626600</v>
      </c>
      <c r="M19" s="95" t="s">
        <v>98</v>
      </c>
      <c r="N19" s="90">
        <v>626600</v>
      </c>
      <c r="O19" s="133" t="s">
        <v>173</v>
      </c>
      <c r="P19" s="70"/>
    </row>
    <row r="20" spans="1:16" s="59" customFormat="1" ht="43.5" x14ac:dyDescent="0.5">
      <c r="A20" s="52"/>
      <c r="B20" s="98" t="s">
        <v>64</v>
      </c>
      <c r="C20" s="99">
        <v>491600</v>
      </c>
      <c r="D20" s="96" t="s">
        <v>98</v>
      </c>
      <c r="E20" s="96" t="s">
        <v>98</v>
      </c>
      <c r="F20" s="78">
        <f>C20</f>
        <v>491600</v>
      </c>
      <c r="G20" s="74"/>
      <c r="H20" s="67" t="s">
        <v>111</v>
      </c>
      <c r="I20" s="148"/>
      <c r="J20" s="113" t="s">
        <v>11</v>
      </c>
      <c r="K20" s="56"/>
      <c r="L20" s="78">
        <v>491600</v>
      </c>
      <c r="M20" s="96" t="s">
        <v>98</v>
      </c>
      <c r="N20" s="91">
        <v>491600</v>
      </c>
      <c r="O20" s="132"/>
      <c r="P20" s="70"/>
    </row>
    <row r="21" spans="1:16" s="59" customFormat="1" ht="43.5" x14ac:dyDescent="0.5">
      <c r="A21" s="52"/>
      <c r="B21" s="98" t="s">
        <v>65</v>
      </c>
      <c r="C21" s="99">
        <v>78000</v>
      </c>
      <c r="D21" s="96" t="s">
        <v>98</v>
      </c>
      <c r="E21" s="96" t="s">
        <v>98</v>
      </c>
      <c r="F21" s="77"/>
      <c r="G21" s="75">
        <f>C21</f>
        <v>78000</v>
      </c>
      <c r="H21" s="67" t="s">
        <v>112</v>
      </c>
      <c r="I21" s="148"/>
      <c r="J21" s="113" t="s">
        <v>11</v>
      </c>
      <c r="K21" s="56"/>
      <c r="L21" s="78">
        <v>78000</v>
      </c>
      <c r="M21" s="96" t="s">
        <v>98</v>
      </c>
      <c r="N21" s="91">
        <v>78000</v>
      </c>
      <c r="O21" s="132"/>
      <c r="P21" s="70"/>
    </row>
    <row r="22" spans="1:16" s="59" customFormat="1" x14ac:dyDescent="0.5">
      <c r="A22" s="52"/>
      <c r="B22" s="98" t="s">
        <v>66</v>
      </c>
      <c r="C22" s="99">
        <v>57000</v>
      </c>
      <c r="D22" s="96" t="s">
        <v>98</v>
      </c>
      <c r="E22" s="96" t="s">
        <v>98</v>
      </c>
      <c r="F22" s="77"/>
      <c r="G22" s="75">
        <f>C22</f>
        <v>57000</v>
      </c>
      <c r="H22" s="67" t="s">
        <v>112</v>
      </c>
      <c r="I22" s="149"/>
      <c r="J22" s="113" t="s">
        <v>11</v>
      </c>
      <c r="K22" s="56"/>
      <c r="L22" s="78">
        <v>57000</v>
      </c>
      <c r="M22" s="96" t="s">
        <v>98</v>
      </c>
      <c r="N22" s="91">
        <v>57000</v>
      </c>
      <c r="O22" s="132"/>
      <c r="P22" s="70"/>
    </row>
    <row r="23" spans="1:16" s="59" customFormat="1" ht="65.25" x14ac:dyDescent="0.5">
      <c r="A23" s="80">
        <v>5</v>
      </c>
      <c r="B23" s="100" t="s">
        <v>67</v>
      </c>
      <c r="C23" s="101">
        <v>1897200</v>
      </c>
      <c r="D23" s="95" t="s">
        <v>98</v>
      </c>
      <c r="E23" s="95" t="s">
        <v>98</v>
      </c>
      <c r="F23" s="83">
        <f>F24+F25+F26</f>
        <v>1797200</v>
      </c>
      <c r="G23" s="82">
        <f>G26</f>
        <v>100000</v>
      </c>
      <c r="H23" s="84"/>
      <c r="I23" s="147" t="s">
        <v>153</v>
      </c>
      <c r="J23" s="115" t="s">
        <v>11</v>
      </c>
      <c r="K23" s="85"/>
      <c r="L23" s="83">
        <v>1897200</v>
      </c>
      <c r="M23" s="95" t="s">
        <v>98</v>
      </c>
      <c r="N23" s="90">
        <v>1897200</v>
      </c>
      <c r="O23" s="145" t="s">
        <v>174</v>
      </c>
      <c r="P23" s="70"/>
    </row>
    <row r="24" spans="1:16" s="59" customFormat="1" ht="43.5" x14ac:dyDescent="0.5">
      <c r="A24" s="52"/>
      <c r="B24" s="98" t="s">
        <v>68</v>
      </c>
      <c r="C24" s="99">
        <v>1017500</v>
      </c>
      <c r="D24" s="96" t="s">
        <v>98</v>
      </c>
      <c r="E24" s="96" t="s">
        <v>98</v>
      </c>
      <c r="F24" s="78">
        <f>C24</f>
        <v>1017500</v>
      </c>
      <c r="G24" s="96" t="s">
        <v>98</v>
      </c>
      <c r="H24" s="67" t="s">
        <v>111</v>
      </c>
      <c r="I24" s="150"/>
      <c r="J24" s="113" t="s">
        <v>11</v>
      </c>
      <c r="K24" s="56"/>
      <c r="L24" s="78">
        <v>1017500</v>
      </c>
      <c r="M24" s="96" t="s">
        <v>98</v>
      </c>
      <c r="N24" s="91">
        <v>1017500</v>
      </c>
      <c r="O24" s="132"/>
      <c r="P24" s="70"/>
    </row>
    <row r="25" spans="1:16" s="59" customFormat="1" ht="43.5" x14ac:dyDescent="0.5">
      <c r="A25" s="52"/>
      <c r="B25" s="98" t="s">
        <v>69</v>
      </c>
      <c r="C25" s="99">
        <v>666000</v>
      </c>
      <c r="D25" s="96" t="s">
        <v>98</v>
      </c>
      <c r="E25" s="96" t="s">
        <v>98</v>
      </c>
      <c r="F25" s="78">
        <f>C25</f>
        <v>666000</v>
      </c>
      <c r="G25" s="96" t="s">
        <v>98</v>
      </c>
      <c r="H25" s="67" t="s">
        <v>111</v>
      </c>
      <c r="I25" s="150"/>
      <c r="J25" s="113" t="s">
        <v>11</v>
      </c>
      <c r="K25" s="56"/>
      <c r="L25" s="78">
        <v>666000</v>
      </c>
      <c r="M25" s="96" t="s">
        <v>98</v>
      </c>
      <c r="N25" s="91">
        <v>666000</v>
      </c>
      <c r="O25" s="132"/>
      <c r="P25" s="70"/>
    </row>
    <row r="26" spans="1:16" s="59" customFormat="1" ht="43.5" x14ac:dyDescent="0.5">
      <c r="A26" s="52"/>
      <c r="B26" s="98" t="s">
        <v>70</v>
      </c>
      <c r="C26" s="99">
        <v>213700</v>
      </c>
      <c r="D26" s="96" t="s">
        <v>98</v>
      </c>
      <c r="E26" s="96" t="s">
        <v>98</v>
      </c>
      <c r="F26" s="78">
        <f>C26-G26</f>
        <v>113700</v>
      </c>
      <c r="G26" s="75">
        <v>100000</v>
      </c>
      <c r="H26" s="67" t="s">
        <v>148</v>
      </c>
      <c r="I26" s="151"/>
      <c r="J26" s="113" t="s">
        <v>11</v>
      </c>
      <c r="K26" s="56"/>
      <c r="L26" s="78">
        <v>213700</v>
      </c>
      <c r="M26" s="96" t="s">
        <v>98</v>
      </c>
      <c r="N26" s="91">
        <v>213700</v>
      </c>
      <c r="O26" s="132"/>
      <c r="P26" s="70"/>
    </row>
    <row r="27" spans="1:16" s="59" customFormat="1" ht="43.5" x14ac:dyDescent="0.5">
      <c r="A27" s="80">
        <v>6</v>
      </c>
      <c r="B27" s="100" t="s">
        <v>71</v>
      </c>
      <c r="C27" s="101">
        <v>370000</v>
      </c>
      <c r="D27" s="95" t="s">
        <v>98</v>
      </c>
      <c r="E27" s="95" t="s">
        <v>98</v>
      </c>
      <c r="F27" s="83">
        <f>F28</f>
        <v>183000</v>
      </c>
      <c r="G27" s="82">
        <f>G28</f>
        <v>187000</v>
      </c>
      <c r="H27" s="87"/>
      <c r="I27" s="147" t="s">
        <v>150</v>
      </c>
      <c r="J27" s="115" t="s">
        <v>11</v>
      </c>
      <c r="K27" s="85"/>
      <c r="L27" s="83">
        <v>370000</v>
      </c>
      <c r="M27" s="95" t="s">
        <v>98</v>
      </c>
      <c r="N27" s="90">
        <v>370000</v>
      </c>
      <c r="O27" s="133" t="s">
        <v>175</v>
      </c>
      <c r="P27" s="70"/>
    </row>
    <row r="28" spans="1:16" s="59" customFormat="1" ht="65.25" x14ac:dyDescent="0.5">
      <c r="A28" s="52"/>
      <c r="B28" s="98" t="s">
        <v>72</v>
      </c>
      <c r="C28" s="99">
        <v>370000</v>
      </c>
      <c r="D28" s="96" t="s">
        <v>98</v>
      </c>
      <c r="E28" s="96" t="s">
        <v>98</v>
      </c>
      <c r="F28" s="78">
        <v>183000</v>
      </c>
      <c r="G28" s="75">
        <v>187000</v>
      </c>
      <c r="H28" s="67" t="s">
        <v>148</v>
      </c>
      <c r="I28" s="151"/>
      <c r="J28" s="113" t="s">
        <v>11</v>
      </c>
      <c r="K28" s="56"/>
      <c r="L28" s="78">
        <v>370000</v>
      </c>
      <c r="M28" s="96" t="s">
        <v>98</v>
      </c>
      <c r="N28" s="91">
        <v>370000</v>
      </c>
      <c r="O28" s="132"/>
      <c r="P28" s="70"/>
    </row>
    <row r="29" spans="1:16" s="59" customFormat="1" ht="43.5" x14ac:dyDescent="0.5">
      <c r="A29" s="80">
        <v>7</v>
      </c>
      <c r="B29" s="100" t="s">
        <v>73</v>
      </c>
      <c r="C29" s="102">
        <v>2225700</v>
      </c>
      <c r="D29" s="95" t="s">
        <v>98</v>
      </c>
      <c r="E29" s="95" t="s">
        <v>98</v>
      </c>
      <c r="F29" s="83">
        <f>F30</f>
        <v>2225700</v>
      </c>
      <c r="G29" s="95" t="s">
        <v>98</v>
      </c>
      <c r="H29" s="87"/>
      <c r="I29" s="155" t="s">
        <v>145</v>
      </c>
      <c r="J29" s="115" t="s">
        <v>11</v>
      </c>
      <c r="K29" s="85"/>
      <c r="L29" s="83">
        <v>2225700</v>
      </c>
      <c r="M29" s="95" t="s">
        <v>98</v>
      </c>
      <c r="N29" s="83">
        <v>2225700</v>
      </c>
      <c r="O29" s="133" t="s">
        <v>173</v>
      </c>
      <c r="P29" s="70"/>
    </row>
    <row r="30" spans="1:16" s="59" customFormat="1" ht="65.25" x14ac:dyDescent="0.5">
      <c r="A30" s="52"/>
      <c r="B30" s="98" t="s">
        <v>74</v>
      </c>
      <c r="C30" s="99">
        <v>2225700</v>
      </c>
      <c r="D30" s="96" t="s">
        <v>98</v>
      </c>
      <c r="E30" s="96" t="s">
        <v>98</v>
      </c>
      <c r="F30" s="77">
        <f>C30</f>
        <v>2225700</v>
      </c>
      <c r="G30" s="96" t="s">
        <v>98</v>
      </c>
      <c r="H30" s="67" t="s">
        <v>111</v>
      </c>
      <c r="I30" s="165"/>
      <c r="J30" s="113" t="s">
        <v>11</v>
      </c>
      <c r="K30" s="56"/>
      <c r="L30" s="78">
        <v>2225700</v>
      </c>
      <c r="M30" s="96" t="s">
        <v>98</v>
      </c>
      <c r="N30" s="78">
        <v>2225700</v>
      </c>
      <c r="O30" s="132"/>
      <c r="P30" s="70"/>
    </row>
    <row r="31" spans="1:16" ht="43.5" x14ac:dyDescent="0.5">
      <c r="A31" s="60"/>
      <c r="B31" s="69" t="s">
        <v>75</v>
      </c>
      <c r="C31" s="76">
        <f>C32+C34+C36+C38+C40+C42+C44+C46+C52+C57+C59+C63</f>
        <v>192157200</v>
      </c>
      <c r="D31" s="79"/>
      <c r="E31" s="79">
        <f>E46</f>
        <v>350000</v>
      </c>
      <c r="F31" s="79">
        <f>F32+F34+F36+F38+F40+F42+F46+F52+F57+F59+F63</f>
        <v>160352500</v>
      </c>
      <c r="G31" s="76">
        <f>G32+G44+G52+G57</f>
        <v>31454700</v>
      </c>
      <c r="H31" s="62"/>
      <c r="I31" s="62"/>
      <c r="J31" s="63"/>
      <c r="K31" s="64"/>
      <c r="L31" s="65">
        <f>C31</f>
        <v>192157200</v>
      </c>
      <c r="M31" s="65">
        <f>M46</f>
        <v>322000</v>
      </c>
      <c r="N31" s="65">
        <f>L31-M31</f>
        <v>191835200</v>
      </c>
      <c r="O31" s="131"/>
    </row>
    <row r="32" spans="1:16" ht="65.25" x14ac:dyDescent="0.5">
      <c r="A32" s="80">
        <v>8</v>
      </c>
      <c r="B32" s="107" t="s">
        <v>76</v>
      </c>
      <c r="C32" s="102">
        <v>40000000</v>
      </c>
      <c r="D32" s="95" t="s">
        <v>98</v>
      </c>
      <c r="E32" s="95" t="s">
        <v>98</v>
      </c>
      <c r="F32" s="83">
        <v>25000000</v>
      </c>
      <c r="G32" s="82">
        <v>15000000</v>
      </c>
      <c r="H32" s="84"/>
      <c r="I32" s="147" t="s">
        <v>154</v>
      </c>
      <c r="J32" s="115" t="s">
        <v>11</v>
      </c>
      <c r="K32" s="85"/>
      <c r="L32" s="102">
        <v>40000000</v>
      </c>
      <c r="M32" s="95" t="s">
        <v>98</v>
      </c>
      <c r="N32" s="102">
        <v>40000000</v>
      </c>
      <c r="O32" s="133" t="s">
        <v>176</v>
      </c>
    </row>
    <row r="33" spans="1:15" ht="87" x14ac:dyDescent="0.5">
      <c r="A33" s="52"/>
      <c r="B33" s="104" t="s">
        <v>100</v>
      </c>
      <c r="C33" s="99">
        <v>40000000</v>
      </c>
      <c r="D33" s="96" t="s">
        <v>98</v>
      </c>
      <c r="E33" s="96" t="s">
        <v>98</v>
      </c>
      <c r="F33" s="78">
        <v>25000000</v>
      </c>
      <c r="G33" s="75">
        <v>15000000</v>
      </c>
      <c r="H33" s="67" t="s">
        <v>148</v>
      </c>
      <c r="I33" s="151"/>
      <c r="J33" s="113" t="s">
        <v>11</v>
      </c>
      <c r="K33" s="56"/>
      <c r="L33" s="99">
        <v>40000000</v>
      </c>
      <c r="M33" s="96" t="s">
        <v>98</v>
      </c>
      <c r="N33" s="99">
        <v>40000000</v>
      </c>
      <c r="O33" s="132"/>
    </row>
    <row r="34" spans="1:15" ht="87" x14ac:dyDescent="0.5">
      <c r="A34" s="80">
        <v>9</v>
      </c>
      <c r="B34" s="107" t="s">
        <v>77</v>
      </c>
      <c r="C34" s="102">
        <v>15000000</v>
      </c>
      <c r="D34" s="95" t="s">
        <v>98</v>
      </c>
      <c r="E34" s="95" t="s">
        <v>98</v>
      </c>
      <c r="F34" s="83">
        <v>15000000</v>
      </c>
      <c r="G34" s="82"/>
      <c r="H34" s="84"/>
      <c r="I34" s="147" t="s">
        <v>155</v>
      </c>
      <c r="J34" s="115" t="s">
        <v>11</v>
      </c>
      <c r="K34" s="85"/>
      <c r="L34" s="102">
        <v>15000000</v>
      </c>
      <c r="M34" s="95" t="s">
        <v>98</v>
      </c>
      <c r="N34" s="102">
        <v>15000000</v>
      </c>
      <c r="O34" s="128" t="s">
        <v>177</v>
      </c>
    </row>
    <row r="35" spans="1:15" ht="87" x14ac:dyDescent="0.5">
      <c r="A35" s="52"/>
      <c r="B35" s="104" t="s">
        <v>101</v>
      </c>
      <c r="C35" s="99">
        <v>15000000</v>
      </c>
      <c r="D35" s="96" t="s">
        <v>98</v>
      </c>
      <c r="E35" s="96" t="s">
        <v>98</v>
      </c>
      <c r="F35" s="77">
        <v>15000000</v>
      </c>
      <c r="G35" s="74"/>
      <c r="H35" s="67" t="s">
        <v>111</v>
      </c>
      <c r="I35" s="149"/>
      <c r="J35" s="113" t="s">
        <v>11</v>
      </c>
      <c r="K35" s="56"/>
      <c r="L35" s="99">
        <v>15000000</v>
      </c>
      <c r="M35" s="96" t="s">
        <v>98</v>
      </c>
      <c r="N35" s="99">
        <v>15000000</v>
      </c>
      <c r="O35" s="146"/>
    </row>
    <row r="36" spans="1:15" ht="87" x14ac:dyDescent="0.5">
      <c r="A36" s="80">
        <v>10</v>
      </c>
      <c r="B36" s="107" t="s">
        <v>78</v>
      </c>
      <c r="C36" s="102">
        <v>6000000</v>
      </c>
      <c r="D36" s="95" t="s">
        <v>98</v>
      </c>
      <c r="E36" s="95" t="s">
        <v>98</v>
      </c>
      <c r="F36" s="83">
        <v>6000000</v>
      </c>
      <c r="G36" s="82"/>
      <c r="H36" s="84"/>
      <c r="I36" s="147" t="s">
        <v>156</v>
      </c>
      <c r="J36" s="115" t="s">
        <v>11</v>
      </c>
      <c r="K36" s="85"/>
      <c r="L36" s="102">
        <v>6000000</v>
      </c>
      <c r="M36" s="95" t="s">
        <v>98</v>
      </c>
      <c r="N36" s="102">
        <v>6000000</v>
      </c>
      <c r="O36" s="128" t="s">
        <v>177</v>
      </c>
    </row>
    <row r="37" spans="1:15" ht="108.75" x14ac:dyDescent="0.5">
      <c r="A37" s="52"/>
      <c r="B37" s="104" t="s">
        <v>102</v>
      </c>
      <c r="C37" s="99">
        <v>6000000</v>
      </c>
      <c r="D37" s="96" t="s">
        <v>98</v>
      </c>
      <c r="E37" s="96" t="s">
        <v>98</v>
      </c>
      <c r="F37" s="78">
        <v>6000000</v>
      </c>
      <c r="G37" s="74"/>
      <c r="H37" s="67" t="s">
        <v>111</v>
      </c>
      <c r="I37" s="151"/>
      <c r="J37" s="113" t="s">
        <v>11</v>
      </c>
      <c r="K37" s="56"/>
      <c r="L37" s="99">
        <v>6000000</v>
      </c>
      <c r="M37" s="96" t="s">
        <v>98</v>
      </c>
      <c r="N37" s="99">
        <v>6000000</v>
      </c>
      <c r="O37" s="132"/>
    </row>
    <row r="38" spans="1:15" ht="108" customHeight="1" x14ac:dyDescent="0.5">
      <c r="A38" s="80">
        <v>11</v>
      </c>
      <c r="B38" s="107" t="s">
        <v>79</v>
      </c>
      <c r="C38" s="102">
        <v>15000000</v>
      </c>
      <c r="D38" s="95" t="s">
        <v>98</v>
      </c>
      <c r="E38" s="95" t="s">
        <v>98</v>
      </c>
      <c r="F38" s="83">
        <v>15000000</v>
      </c>
      <c r="G38" s="82"/>
      <c r="H38" s="84"/>
      <c r="I38" s="147" t="s">
        <v>157</v>
      </c>
      <c r="J38" s="115" t="s">
        <v>11</v>
      </c>
      <c r="K38" s="85"/>
      <c r="L38" s="102">
        <v>15000000</v>
      </c>
      <c r="M38" s="95" t="s">
        <v>98</v>
      </c>
      <c r="N38" s="102">
        <v>15000000</v>
      </c>
      <c r="O38" s="133" t="s">
        <v>176</v>
      </c>
    </row>
    <row r="39" spans="1:15" ht="152.25" x14ac:dyDescent="0.5">
      <c r="A39" s="52"/>
      <c r="B39" s="104" t="s">
        <v>103</v>
      </c>
      <c r="C39" s="99">
        <v>15000000</v>
      </c>
      <c r="D39" s="96" t="s">
        <v>98</v>
      </c>
      <c r="E39" s="96" t="s">
        <v>98</v>
      </c>
      <c r="F39" s="78">
        <v>15000000</v>
      </c>
      <c r="G39" s="74"/>
      <c r="H39" s="67" t="s">
        <v>111</v>
      </c>
      <c r="I39" s="151"/>
      <c r="J39" s="113" t="s">
        <v>11</v>
      </c>
      <c r="K39" s="56"/>
      <c r="L39" s="99">
        <v>15000000</v>
      </c>
      <c r="M39" s="96" t="s">
        <v>98</v>
      </c>
      <c r="N39" s="99">
        <v>15000000</v>
      </c>
      <c r="O39" s="132"/>
    </row>
    <row r="40" spans="1:15" ht="65.25" x14ac:dyDescent="0.5">
      <c r="A40" s="80">
        <v>12</v>
      </c>
      <c r="B40" s="107" t="s">
        <v>80</v>
      </c>
      <c r="C40" s="102">
        <v>8000000</v>
      </c>
      <c r="D40" s="95" t="s">
        <v>98</v>
      </c>
      <c r="E40" s="95" t="s">
        <v>98</v>
      </c>
      <c r="F40" s="83">
        <v>8000000</v>
      </c>
      <c r="G40" s="82"/>
      <c r="H40" s="84"/>
      <c r="I40" s="147" t="s">
        <v>158</v>
      </c>
      <c r="J40" s="115" t="s">
        <v>11</v>
      </c>
      <c r="K40" s="85"/>
      <c r="L40" s="102">
        <v>8000000</v>
      </c>
      <c r="M40" s="95" t="s">
        <v>98</v>
      </c>
      <c r="N40" s="102">
        <v>8000000</v>
      </c>
      <c r="O40" s="133" t="s">
        <v>176</v>
      </c>
    </row>
    <row r="41" spans="1:15" ht="65.25" x14ac:dyDescent="0.5">
      <c r="A41" s="52"/>
      <c r="B41" s="104" t="s">
        <v>104</v>
      </c>
      <c r="C41" s="99">
        <v>8000000</v>
      </c>
      <c r="D41" s="96" t="s">
        <v>98</v>
      </c>
      <c r="E41" s="96" t="s">
        <v>98</v>
      </c>
      <c r="F41" s="78">
        <v>8000000</v>
      </c>
      <c r="G41" s="74"/>
      <c r="H41" s="67" t="s">
        <v>111</v>
      </c>
      <c r="I41" s="151"/>
      <c r="J41" s="113" t="s">
        <v>11</v>
      </c>
      <c r="K41" s="56"/>
      <c r="L41" s="99">
        <v>8000000</v>
      </c>
      <c r="M41" s="96" t="s">
        <v>98</v>
      </c>
      <c r="N41" s="99">
        <v>8000000</v>
      </c>
      <c r="O41" s="132"/>
    </row>
    <row r="42" spans="1:15" ht="104.45" customHeight="1" x14ac:dyDescent="0.5">
      <c r="A42" s="80">
        <v>13</v>
      </c>
      <c r="B42" s="107" t="s">
        <v>81</v>
      </c>
      <c r="C42" s="102">
        <v>30000000</v>
      </c>
      <c r="D42" s="95" t="s">
        <v>98</v>
      </c>
      <c r="E42" s="95" t="s">
        <v>98</v>
      </c>
      <c r="F42" s="83">
        <v>30000000</v>
      </c>
      <c r="G42" s="82"/>
      <c r="H42" s="84"/>
      <c r="I42" s="158" t="s">
        <v>159</v>
      </c>
      <c r="J42" s="115" t="s">
        <v>11</v>
      </c>
      <c r="K42" s="85"/>
      <c r="L42" s="102">
        <v>30000000</v>
      </c>
      <c r="M42" s="95" t="s">
        <v>98</v>
      </c>
      <c r="N42" s="102">
        <v>30000000</v>
      </c>
      <c r="O42" s="133" t="s">
        <v>176</v>
      </c>
    </row>
    <row r="43" spans="1:15" ht="93.75" customHeight="1" x14ac:dyDescent="0.5">
      <c r="A43" s="52"/>
      <c r="B43" s="104" t="s">
        <v>105</v>
      </c>
      <c r="C43" s="99">
        <v>30000000</v>
      </c>
      <c r="D43" s="96" t="s">
        <v>98</v>
      </c>
      <c r="E43" s="96" t="s">
        <v>98</v>
      </c>
      <c r="F43" s="78">
        <v>30000000</v>
      </c>
      <c r="G43" s="74"/>
      <c r="H43" s="67" t="s">
        <v>111</v>
      </c>
      <c r="I43" s="159"/>
      <c r="J43" s="113" t="s">
        <v>11</v>
      </c>
      <c r="K43" s="56"/>
      <c r="L43" s="99">
        <v>30000000</v>
      </c>
      <c r="M43" s="96" t="s">
        <v>98</v>
      </c>
      <c r="N43" s="99">
        <v>30000000</v>
      </c>
      <c r="O43" s="132"/>
    </row>
    <row r="44" spans="1:15" ht="43.5" x14ac:dyDescent="0.5">
      <c r="A44" s="80">
        <v>14</v>
      </c>
      <c r="B44" s="107" t="s">
        <v>82</v>
      </c>
      <c r="C44" s="101">
        <v>2814700</v>
      </c>
      <c r="D44" s="95" t="s">
        <v>98</v>
      </c>
      <c r="E44" s="95" t="s">
        <v>98</v>
      </c>
      <c r="F44" s="83"/>
      <c r="G44" s="82">
        <v>2814700</v>
      </c>
      <c r="H44" s="84"/>
      <c r="I44" s="160" t="s">
        <v>187</v>
      </c>
      <c r="J44" s="115" t="s">
        <v>11</v>
      </c>
      <c r="K44" s="85"/>
      <c r="L44" s="101">
        <v>2814700</v>
      </c>
      <c r="M44" s="95" t="s">
        <v>98</v>
      </c>
      <c r="N44" s="101">
        <v>2814700</v>
      </c>
      <c r="O44" s="133" t="s">
        <v>178</v>
      </c>
    </row>
    <row r="45" spans="1:15" ht="61.5" customHeight="1" x14ac:dyDescent="0.5">
      <c r="A45" s="52"/>
      <c r="B45" s="104" t="s">
        <v>106</v>
      </c>
      <c r="C45" s="99">
        <v>2814700</v>
      </c>
      <c r="D45" s="96" t="s">
        <v>98</v>
      </c>
      <c r="E45" s="96" t="s">
        <v>98</v>
      </c>
      <c r="F45" s="77"/>
      <c r="G45" s="75">
        <f>C45</f>
        <v>2814700</v>
      </c>
      <c r="H45" s="67" t="s">
        <v>112</v>
      </c>
      <c r="I45" s="161"/>
      <c r="J45" s="113" t="s">
        <v>11</v>
      </c>
      <c r="K45" s="56"/>
      <c r="L45" s="99">
        <v>2814700</v>
      </c>
      <c r="M45" s="96" t="s">
        <v>98</v>
      </c>
      <c r="N45" s="99">
        <v>2814700</v>
      </c>
      <c r="O45" s="132"/>
    </row>
    <row r="46" spans="1:15" ht="42" customHeight="1" x14ac:dyDescent="0.5">
      <c r="A46" s="80">
        <v>15</v>
      </c>
      <c r="B46" s="107" t="s">
        <v>107</v>
      </c>
      <c r="C46" s="101">
        <v>1560000</v>
      </c>
      <c r="D46" s="95" t="s">
        <v>98</v>
      </c>
      <c r="E46" s="95">
        <f>E50+E51</f>
        <v>350000</v>
      </c>
      <c r="F46" s="83">
        <f>F47+F48+F49+F51</f>
        <v>1210000</v>
      </c>
      <c r="G46" s="95" t="s">
        <v>98</v>
      </c>
      <c r="H46" s="84"/>
      <c r="I46" s="147" t="s">
        <v>160</v>
      </c>
      <c r="J46" s="115" t="s">
        <v>11</v>
      </c>
      <c r="K46" s="85"/>
      <c r="L46" s="101">
        <v>1560000</v>
      </c>
      <c r="M46" s="95">
        <f>M50+M51</f>
        <v>322000</v>
      </c>
      <c r="N46" s="84">
        <f>N51</f>
        <v>293000</v>
      </c>
      <c r="O46" s="133" t="s">
        <v>178</v>
      </c>
    </row>
    <row r="47" spans="1:15" ht="43.5" x14ac:dyDescent="0.5">
      <c r="A47" s="52"/>
      <c r="B47" s="105" t="s">
        <v>83</v>
      </c>
      <c r="C47" s="106">
        <v>315000</v>
      </c>
      <c r="D47" s="96" t="s">
        <v>98</v>
      </c>
      <c r="E47" s="96" t="s">
        <v>98</v>
      </c>
      <c r="F47" s="78">
        <f>C47</f>
        <v>315000</v>
      </c>
      <c r="G47" s="96" t="s">
        <v>98</v>
      </c>
      <c r="H47" s="67" t="s">
        <v>110</v>
      </c>
      <c r="I47" s="150"/>
      <c r="J47" s="113" t="s">
        <v>11</v>
      </c>
      <c r="K47" s="56"/>
      <c r="L47" s="106">
        <v>315000</v>
      </c>
      <c r="M47" s="96" t="s">
        <v>98</v>
      </c>
      <c r="N47" s="55"/>
      <c r="O47" s="132"/>
    </row>
    <row r="48" spans="1:15" x14ac:dyDescent="0.5">
      <c r="A48" s="52"/>
      <c r="B48" s="105" t="s">
        <v>84</v>
      </c>
      <c r="C48" s="106">
        <v>315000</v>
      </c>
      <c r="D48" s="96" t="s">
        <v>98</v>
      </c>
      <c r="E48" s="96" t="s">
        <v>98</v>
      </c>
      <c r="F48" s="75">
        <f>C48</f>
        <v>315000</v>
      </c>
      <c r="G48" s="96" t="s">
        <v>98</v>
      </c>
      <c r="H48" s="67" t="s">
        <v>111</v>
      </c>
      <c r="I48" s="150"/>
      <c r="J48" s="113" t="s">
        <v>11</v>
      </c>
      <c r="K48" s="56"/>
      <c r="L48" s="106">
        <v>315000</v>
      </c>
      <c r="M48" s="55"/>
      <c r="N48" s="55"/>
      <c r="O48" s="132"/>
    </row>
    <row r="49" spans="1:15" ht="43.5" x14ac:dyDescent="0.5">
      <c r="A49" s="52"/>
      <c r="B49" s="105" t="s">
        <v>85</v>
      </c>
      <c r="C49" s="106">
        <v>315000</v>
      </c>
      <c r="D49" s="96" t="s">
        <v>98</v>
      </c>
      <c r="E49" s="96" t="s">
        <v>98</v>
      </c>
      <c r="F49" s="75">
        <f>C49</f>
        <v>315000</v>
      </c>
      <c r="G49" s="96" t="s">
        <v>98</v>
      </c>
      <c r="H49" s="67" t="s">
        <v>111</v>
      </c>
      <c r="I49" s="150"/>
      <c r="J49" s="113" t="s">
        <v>11</v>
      </c>
      <c r="K49" s="56"/>
      <c r="L49" s="106">
        <v>315000</v>
      </c>
      <c r="M49" s="55"/>
      <c r="N49" s="55"/>
      <c r="O49" s="132"/>
    </row>
    <row r="50" spans="1:15" ht="43.5" x14ac:dyDescent="0.5">
      <c r="A50" s="52"/>
      <c r="B50" s="105" t="s">
        <v>86</v>
      </c>
      <c r="C50" s="106">
        <v>315000</v>
      </c>
      <c r="D50" s="96" t="s">
        <v>98</v>
      </c>
      <c r="E50" s="78">
        <v>315000</v>
      </c>
      <c r="F50" s="96" t="s">
        <v>98</v>
      </c>
      <c r="G50" s="96" t="s">
        <v>98</v>
      </c>
      <c r="H50" s="67" t="s">
        <v>29</v>
      </c>
      <c r="I50" s="150"/>
      <c r="J50" s="113" t="s">
        <v>11</v>
      </c>
      <c r="K50" s="56"/>
      <c r="L50" s="106">
        <v>315000</v>
      </c>
      <c r="M50" s="67">
        <v>315000</v>
      </c>
      <c r="N50" s="67">
        <v>0</v>
      </c>
      <c r="O50" s="132"/>
    </row>
    <row r="51" spans="1:15" x14ac:dyDescent="0.5">
      <c r="A51" s="52"/>
      <c r="B51" s="105" t="s">
        <v>87</v>
      </c>
      <c r="C51" s="106">
        <v>300000</v>
      </c>
      <c r="D51" s="96" t="s">
        <v>98</v>
      </c>
      <c r="E51" s="77">
        <v>35000</v>
      </c>
      <c r="F51" s="77">
        <f>C51-E51</f>
        <v>265000</v>
      </c>
      <c r="G51" s="96" t="s">
        <v>98</v>
      </c>
      <c r="H51" s="67" t="s">
        <v>111</v>
      </c>
      <c r="I51" s="151"/>
      <c r="J51" s="113" t="s">
        <v>11</v>
      </c>
      <c r="K51" s="56"/>
      <c r="L51" s="106">
        <v>300000</v>
      </c>
      <c r="M51" s="67">
        <v>7000</v>
      </c>
      <c r="N51" s="67">
        <f>L51-M51</f>
        <v>293000</v>
      </c>
      <c r="O51" s="132"/>
    </row>
    <row r="52" spans="1:15" ht="43.5" x14ac:dyDescent="0.5">
      <c r="A52" s="80">
        <v>16</v>
      </c>
      <c r="B52" s="107" t="s">
        <v>88</v>
      </c>
      <c r="C52" s="101">
        <v>1297800</v>
      </c>
      <c r="D52" s="95" t="s">
        <v>98</v>
      </c>
      <c r="E52" s="95" t="s">
        <v>98</v>
      </c>
      <c r="F52" s="83">
        <f>F53+F54+F55</f>
        <v>1057800</v>
      </c>
      <c r="G52" s="82">
        <f>G56</f>
        <v>240000</v>
      </c>
      <c r="H52" s="84"/>
      <c r="I52" s="147" t="s">
        <v>161</v>
      </c>
      <c r="J52" s="115" t="s">
        <v>11</v>
      </c>
      <c r="K52" s="85"/>
      <c r="L52" s="101">
        <v>1297800</v>
      </c>
      <c r="M52" s="95" t="s">
        <v>98</v>
      </c>
      <c r="N52" s="101">
        <v>1297800</v>
      </c>
      <c r="O52" s="133" t="s">
        <v>173</v>
      </c>
    </row>
    <row r="53" spans="1:15" ht="43.5" x14ac:dyDescent="0.5">
      <c r="A53" s="52"/>
      <c r="B53" s="104" t="s">
        <v>89</v>
      </c>
      <c r="C53" s="99">
        <v>81000</v>
      </c>
      <c r="D53" s="96" t="s">
        <v>98</v>
      </c>
      <c r="E53" s="96" t="s">
        <v>98</v>
      </c>
      <c r="F53" s="78">
        <f>C53</f>
        <v>81000</v>
      </c>
      <c r="G53" s="75"/>
      <c r="H53" s="67" t="s">
        <v>111</v>
      </c>
      <c r="I53" s="148"/>
      <c r="J53" s="113" t="s">
        <v>11</v>
      </c>
      <c r="K53" s="56"/>
      <c r="L53" s="99">
        <v>81000</v>
      </c>
      <c r="M53" s="96" t="s">
        <v>98</v>
      </c>
      <c r="N53" s="99">
        <v>81000</v>
      </c>
      <c r="O53" s="132"/>
    </row>
    <row r="54" spans="1:15" ht="43.5" x14ac:dyDescent="0.5">
      <c r="A54" s="52"/>
      <c r="B54" s="104" t="s">
        <v>90</v>
      </c>
      <c r="C54" s="99">
        <v>422400</v>
      </c>
      <c r="D54" s="96" t="s">
        <v>98</v>
      </c>
      <c r="E54" s="96" t="s">
        <v>98</v>
      </c>
      <c r="F54" s="78">
        <f t="shared" ref="F54:F55" si="1">C54</f>
        <v>422400</v>
      </c>
      <c r="G54" s="75"/>
      <c r="H54" s="67" t="s">
        <v>111</v>
      </c>
      <c r="I54" s="148"/>
      <c r="J54" s="113" t="s">
        <v>11</v>
      </c>
      <c r="K54" s="56"/>
      <c r="L54" s="99">
        <v>422400</v>
      </c>
      <c r="M54" s="96" t="s">
        <v>98</v>
      </c>
      <c r="N54" s="99">
        <v>422400</v>
      </c>
      <c r="O54" s="132"/>
    </row>
    <row r="55" spans="1:15" ht="43.5" x14ac:dyDescent="0.5">
      <c r="A55" s="52"/>
      <c r="B55" s="104" t="s">
        <v>91</v>
      </c>
      <c r="C55" s="99">
        <v>554400</v>
      </c>
      <c r="D55" s="96" t="s">
        <v>98</v>
      </c>
      <c r="E55" s="96" t="s">
        <v>98</v>
      </c>
      <c r="F55" s="78">
        <f t="shared" si="1"/>
        <v>554400</v>
      </c>
      <c r="G55" s="75"/>
      <c r="H55" s="67" t="s">
        <v>111</v>
      </c>
      <c r="I55" s="148"/>
      <c r="J55" s="113" t="s">
        <v>11</v>
      </c>
      <c r="K55" s="56"/>
      <c r="L55" s="99">
        <v>554400</v>
      </c>
      <c r="M55" s="96" t="s">
        <v>98</v>
      </c>
      <c r="N55" s="99">
        <v>554400</v>
      </c>
      <c r="O55" s="132"/>
    </row>
    <row r="56" spans="1:15" ht="43.5" x14ac:dyDescent="0.5">
      <c r="A56" s="52"/>
      <c r="B56" s="104" t="s">
        <v>92</v>
      </c>
      <c r="C56" s="99">
        <v>240000</v>
      </c>
      <c r="D56" s="96" t="s">
        <v>98</v>
      </c>
      <c r="E56" s="96" t="s">
        <v>98</v>
      </c>
      <c r="F56" s="78"/>
      <c r="G56" s="75">
        <f>C56</f>
        <v>240000</v>
      </c>
      <c r="H56" s="67" t="s">
        <v>112</v>
      </c>
      <c r="I56" s="149"/>
      <c r="J56" s="113" t="s">
        <v>11</v>
      </c>
      <c r="K56" s="56"/>
      <c r="L56" s="99">
        <v>240000</v>
      </c>
      <c r="M56" s="96" t="s">
        <v>98</v>
      </c>
      <c r="N56" s="99">
        <v>240000</v>
      </c>
      <c r="O56" s="132"/>
    </row>
    <row r="57" spans="1:15" ht="87" x14ac:dyDescent="0.5">
      <c r="A57" s="80">
        <v>17</v>
      </c>
      <c r="B57" s="107" t="s">
        <v>93</v>
      </c>
      <c r="C57" s="102">
        <v>50000000</v>
      </c>
      <c r="D57" s="95" t="s">
        <v>98</v>
      </c>
      <c r="E57" s="95" t="s">
        <v>98</v>
      </c>
      <c r="F57" s="83">
        <f>F58</f>
        <v>36600000</v>
      </c>
      <c r="G57" s="82">
        <f>G58</f>
        <v>13400000</v>
      </c>
      <c r="H57" s="84"/>
      <c r="I57" s="147" t="s">
        <v>162</v>
      </c>
      <c r="J57" s="115" t="s">
        <v>11</v>
      </c>
      <c r="K57" s="85"/>
      <c r="L57" s="102">
        <v>50000000</v>
      </c>
      <c r="M57" s="95" t="s">
        <v>98</v>
      </c>
      <c r="N57" s="102">
        <v>50000000</v>
      </c>
      <c r="O57" s="128" t="s">
        <v>177</v>
      </c>
    </row>
    <row r="58" spans="1:15" ht="87" x14ac:dyDescent="0.5">
      <c r="A58" s="52"/>
      <c r="B58" s="104" t="s">
        <v>108</v>
      </c>
      <c r="C58" s="99">
        <v>50000000</v>
      </c>
      <c r="D58" s="96" t="s">
        <v>98</v>
      </c>
      <c r="E58" s="96" t="s">
        <v>98</v>
      </c>
      <c r="F58" s="78">
        <v>36600000</v>
      </c>
      <c r="G58" s="75">
        <v>13400000</v>
      </c>
      <c r="H58" s="67" t="s">
        <v>113</v>
      </c>
      <c r="I58" s="151"/>
      <c r="J58" s="113" t="s">
        <v>11</v>
      </c>
      <c r="K58" s="56"/>
      <c r="L58" s="99">
        <v>50000000</v>
      </c>
      <c r="M58" s="96" t="s">
        <v>98</v>
      </c>
      <c r="N58" s="99">
        <v>50000000</v>
      </c>
      <c r="O58" s="132"/>
    </row>
    <row r="59" spans="1:15" ht="87" x14ac:dyDescent="0.5">
      <c r="A59" s="80">
        <v>18</v>
      </c>
      <c r="B59" s="107" t="s">
        <v>94</v>
      </c>
      <c r="C59" s="102">
        <v>4484700</v>
      </c>
      <c r="D59" s="95" t="s">
        <v>98</v>
      </c>
      <c r="E59" s="95" t="s">
        <v>98</v>
      </c>
      <c r="F59" s="83">
        <f>C59</f>
        <v>4484700</v>
      </c>
      <c r="G59" s="82"/>
      <c r="H59" s="84"/>
      <c r="I59" s="147" t="s">
        <v>146</v>
      </c>
      <c r="J59" s="115" t="s">
        <v>11</v>
      </c>
      <c r="K59" s="85"/>
      <c r="L59" s="102">
        <v>4484700</v>
      </c>
      <c r="M59" s="95" t="s">
        <v>98</v>
      </c>
      <c r="N59" s="102">
        <v>4484700</v>
      </c>
      <c r="O59" s="133" t="s">
        <v>179</v>
      </c>
    </row>
    <row r="60" spans="1:15" ht="87" x14ac:dyDescent="0.5">
      <c r="A60" s="52"/>
      <c r="B60" s="104" t="s">
        <v>95</v>
      </c>
      <c r="C60" s="99">
        <v>779700</v>
      </c>
      <c r="D60" s="96" t="s">
        <v>98</v>
      </c>
      <c r="E60" s="96" t="s">
        <v>98</v>
      </c>
      <c r="F60" s="78">
        <f>C60</f>
        <v>779700</v>
      </c>
      <c r="G60" s="74"/>
      <c r="H60" s="67" t="s">
        <v>111</v>
      </c>
      <c r="I60" s="148"/>
      <c r="J60" s="113" t="s">
        <v>11</v>
      </c>
      <c r="K60" s="56"/>
      <c r="L60" s="99">
        <v>779700</v>
      </c>
      <c r="M60" s="96" t="s">
        <v>98</v>
      </c>
      <c r="N60" s="99">
        <v>779700</v>
      </c>
      <c r="O60" s="132"/>
    </row>
    <row r="61" spans="1:15" ht="87" x14ac:dyDescent="0.5">
      <c r="A61" s="52"/>
      <c r="B61" s="104" t="s">
        <v>96</v>
      </c>
      <c r="C61" s="99">
        <v>1294000</v>
      </c>
      <c r="D61" s="96" t="s">
        <v>98</v>
      </c>
      <c r="E61" s="96" t="s">
        <v>98</v>
      </c>
      <c r="F61" s="78">
        <f t="shared" ref="F61:F62" si="2">C61</f>
        <v>1294000</v>
      </c>
      <c r="G61" s="74"/>
      <c r="H61" s="67" t="s">
        <v>111</v>
      </c>
      <c r="I61" s="148"/>
      <c r="J61" s="56"/>
      <c r="K61" s="56"/>
      <c r="L61" s="99">
        <v>1294000</v>
      </c>
      <c r="M61" s="96" t="s">
        <v>98</v>
      </c>
      <c r="N61" s="99">
        <v>1294000</v>
      </c>
      <c r="O61" s="132"/>
    </row>
    <row r="62" spans="1:15" ht="43.5" x14ac:dyDescent="0.5">
      <c r="A62" s="52"/>
      <c r="B62" s="104" t="s">
        <v>109</v>
      </c>
      <c r="C62" s="99">
        <v>2411000</v>
      </c>
      <c r="D62" s="96" t="s">
        <v>98</v>
      </c>
      <c r="E62" s="96" t="s">
        <v>98</v>
      </c>
      <c r="F62" s="78">
        <f t="shared" si="2"/>
        <v>2411000</v>
      </c>
      <c r="G62" s="74"/>
      <c r="H62" s="67" t="s">
        <v>111</v>
      </c>
      <c r="I62" s="149"/>
      <c r="J62" s="56"/>
      <c r="K62" s="56"/>
      <c r="L62" s="99">
        <v>2411000</v>
      </c>
      <c r="M62" s="96" t="s">
        <v>98</v>
      </c>
      <c r="N62" s="99">
        <v>2411000</v>
      </c>
      <c r="O62" s="132"/>
    </row>
    <row r="63" spans="1:15" ht="43.5" x14ac:dyDescent="0.5">
      <c r="A63" s="80">
        <v>19</v>
      </c>
      <c r="B63" s="107" t="s">
        <v>97</v>
      </c>
      <c r="C63" s="102">
        <v>18000000</v>
      </c>
      <c r="D63" s="95" t="s">
        <v>98</v>
      </c>
      <c r="E63" s="95" t="s">
        <v>98</v>
      </c>
      <c r="F63" s="83">
        <f>C63</f>
        <v>18000000</v>
      </c>
      <c r="G63" s="82"/>
      <c r="H63" s="84"/>
      <c r="I63" s="147" t="s">
        <v>163</v>
      </c>
      <c r="J63" s="114" t="s">
        <v>11</v>
      </c>
      <c r="K63" s="85"/>
      <c r="L63" s="102">
        <v>18000000</v>
      </c>
      <c r="M63" s="95" t="s">
        <v>98</v>
      </c>
      <c r="N63" s="102">
        <v>18000000</v>
      </c>
      <c r="O63" s="128" t="s">
        <v>177</v>
      </c>
    </row>
    <row r="64" spans="1:15" ht="65.25" x14ac:dyDescent="0.5">
      <c r="A64" s="52"/>
      <c r="B64" s="104" t="s">
        <v>164</v>
      </c>
      <c r="C64" s="99">
        <v>18000000</v>
      </c>
      <c r="D64" s="96" t="s">
        <v>98</v>
      </c>
      <c r="E64" s="96" t="s">
        <v>98</v>
      </c>
      <c r="F64" s="78">
        <f>C64</f>
        <v>18000000</v>
      </c>
      <c r="G64" s="74"/>
      <c r="H64" s="67" t="s">
        <v>111</v>
      </c>
      <c r="I64" s="151"/>
      <c r="J64" s="113" t="s">
        <v>11</v>
      </c>
      <c r="K64" s="56"/>
      <c r="L64" s="99">
        <v>18000000</v>
      </c>
      <c r="M64" s="96" t="s">
        <v>98</v>
      </c>
      <c r="N64" s="99">
        <v>18000000</v>
      </c>
      <c r="O64" s="132"/>
    </row>
    <row r="65" spans="1:16" ht="34.9" customHeight="1" x14ac:dyDescent="0.5">
      <c r="A65" s="108"/>
      <c r="B65" s="109" t="s">
        <v>141</v>
      </c>
      <c r="C65" s="121">
        <f>C66+C67+C76</f>
        <v>12284900</v>
      </c>
      <c r="D65" s="122">
        <f>D66</f>
        <v>500000</v>
      </c>
      <c r="E65" s="122">
        <f>E66</f>
        <v>983100</v>
      </c>
      <c r="F65" s="122">
        <f>F66+F76</f>
        <v>5364500</v>
      </c>
      <c r="G65" s="123">
        <f>G66</f>
        <v>2516900</v>
      </c>
      <c r="H65" s="65"/>
      <c r="I65" s="65"/>
      <c r="J65" s="64"/>
      <c r="K65" s="64"/>
      <c r="L65" s="110">
        <f>C65</f>
        <v>12284900</v>
      </c>
      <c r="M65" s="110">
        <f>M66</f>
        <v>2549959.37</v>
      </c>
      <c r="N65" s="110">
        <f>N66+N76</f>
        <v>2397240</v>
      </c>
      <c r="O65" s="134"/>
    </row>
    <row r="66" spans="1:16" ht="36" customHeight="1" x14ac:dyDescent="0.5">
      <c r="A66" s="80"/>
      <c r="B66" s="88" t="s">
        <v>14</v>
      </c>
      <c r="C66" s="89">
        <v>9000000</v>
      </c>
      <c r="D66" s="90">
        <v>500000</v>
      </c>
      <c r="E66" s="90">
        <v>983100</v>
      </c>
      <c r="F66" s="90">
        <v>5000000</v>
      </c>
      <c r="G66" s="89">
        <v>2516900</v>
      </c>
      <c r="H66" s="84"/>
      <c r="I66" s="120" t="s">
        <v>143</v>
      </c>
      <c r="J66" s="85"/>
      <c r="K66" s="86"/>
      <c r="L66" s="89">
        <v>9000000</v>
      </c>
      <c r="M66" s="116">
        <v>2549959.37</v>
      </c>
      <c r="N66" s="116">
        <f>N70+N71+N72+N73+N74+N75</f>
        <v>2032740</v>
      </c>
      <c r="O66" s="128" t="s">
        <v>180</v>
      </c>
    </row>
    <row r="67" spans="1:16" ht="43.5" x14ac:dyDescent="0.5">
      <c r="A67" s="52">
        <v>20</v>
      </c>
      <c r="B67" s="68" t="s">
        <v>114</v>
      </c>
      <c r="C67" s="94">
        <v>2920400</v>
      </c>
      <c r="D67" s="93"/>
      <c r="E67" s="93"/>
      <c r="F67" s="93"/>
      <c r="G67" s="94"/>
      <c r="H67" s="55"/>
      <c r="I67" s="152" t="s">
        <v>165</v>
      </c>
      <c r="J67" s="56"/>
      <c r="K67" s="57"/>
      <c r="L67" s="94">
        <v>2920400</v>
      </c>
      <c r="M67" s="103"/>
      <c r="N67" s="103"/>
      <c r="O67" s="132"/>
      <c r="P67" s="70"/>
    </row>
    <row r="68" spans="1:16" ht="65.25" x14ac:dyDescent="0.5">
      <c r="A68" s="52"/>
      <c r="B68" s="66" t="s">
        <v>115</v>
      </c>
      <c r="C68" s="92">
        <v>60000</v>
      </c>
      <c r="D68" s="93"/>
      <c r="E68" s="93"/>
      <c r="F68" s="92">
        <v>60000</v>
      </c>
      <c r="G68" s="94"/>
      <c r="H68" s="183" t="s">
        <v>189</v>
      </c>
      <c r="I68" s="153"/>
      <c r="J68" s="21" t="s">
        <v>10</v>
      </c>
      <c r="K68" s="21"/>
      <c r="L68" s="92">
        <v>60000</v>
      </c>
      <c r="M68" s="124">
        <v>60000</v>
      </c>
      <c r="N68" s="124">
        <f t="shared" ref="N68:N75" si="3">L68-M68</f>
        <v>0</v>
      </c>
      <c r="O68" s="132"/>
      <c r="P68" s="70"/>
    </row>
    <row r="69" spans="1:16" ht="43.5" x14ac:dyDescent="0.5">
      <c r="A69" s="52"/>
      <c r="B69" s="66" t="s">
        <v>116</v>
      </c>
      <c r="C69" s="92">
        <v>25000</v>
      </c>
      <c r="D69" s="93"/>
      <c r="E69" s="93"/>
      <c r="F69" s="92">
        <v>25000</v>
      </c>
      <c r="G69" s="94"/>
      <c r="H69" s="183" t="s">
        <v>188</v>
      </c>
      <c r="I69" s="153"/>
      <c r="J69" s="21" t="s">
        <v>10</v>
      </c>
      <c r="K69" s="21"/>
      <c r="L69" s="92">
        <v>25000</v>
      </c>
      <c r="M69" s="75">
        <v>25000</v>
      </c>
      <c r="N69" s="124">
        <f t="shared" si="3"/>
        <v>0</v>
      </c>
      <c r="O69" s="132"/>
      <c r="P69" s="70"/>
    </row>
    <row r="70" spans="1:16" ht="87" x14ac:dyDescent="0.5">
      <c r="A70" s="52"/>
      <c r="B70" s="66" t="s">
        <v>117</v>
      </c>
      <c r="C70" s="92">
        <v>60000</v>
      </c>
      <c r="D70" s="93"/>
      <c r="E70" s="93"/>
      <c r="F70" s="92">
        <v>60000</v>
      </c>
      <c r="G70" s="94"/>
      <c r="H70" s="21" t="s">
        <v>28</v>
      </c>
      <c r="I70" s="153"/>
      <c r="J70" s="21" t="s">
        <v>11</v>
      </c>
      <c r="K70" s="21"/>
      <c r="L70" s="92">
        <v>60000</v>
      </c>
      <c r="M70" s="124">
        <v>0</v>
      </c>
      <c r="N70" s="124">
        <f t="shared" si="3"/>
        <v>60000</v>
      </c>
      <c r="O70" s="132"/>
      <c r="P70" s="70"/>
    </row>
    <row r="71" spans="1:16" ht="87" x14ac:dyDescent="0.5">
      <c r="A71" s="52"/>
      <c r="B71" s="66" t="s">
        <v>118</v>
      </c>
      <c r="C71" s="92">
        <v>537000</v>
      </c>
      <c r="D71" s="93"/>
      <c r="E71" s="93"/>
      <c r="F71" s="92">
        <v>537000</v>
      </c>
      <c r="G71" s="94"/>
      <c r="H71" s="43" t="s">
        <v>32</v>
      </c>
      <c r="I71" s="153"/>
      <c r="J71" s="21" t="s">
        <v>10</v>
      </c>
      <c r="K71" s="21"/>
      <c r="L71" s="92">
        <v>537000</v>
      </c>
      <c r="M71" s="124">
        <f>356160+156000</f>
        <v>512160</v>
      </c>
      <c r="N71" s="124">
        <f t="shared" si="3"/>
        <v>24840</v>
      </c>
      <c r="O71" s="132"/>
      <c r="P71" s="70"/>
    </row>
    <row r="72" spans="1:16" ht="65.25" x14ac:dyDescent="0.5">
      <c r="A72" s="52"/>
      <c r="B72" s="66" t="s">
        <v>119</v>
      </c>
      <c r="C72" s="92">
        <v>90600</v>
      </c>
      <c r="D72" s="93"/>
      <c r="E72" s="93"/>
      <c r="F72" s="92">
        <v>90600</v>
      </c>
      <c r="G72" s="94"/>
      <c r="H72" s="43" t="s">
        <v>33</v>
      </c>
      <c r="I72" s="153"/>
      <c r="J72" s="21" t="s">
        <v>10</v>
      </c>
      <c r="K72" s="21"/>
      <c r="L72" s="92">
        <v>90600</v>
      </c>
      <c r="M72" s="124">
        <v>16800</v>
      </c>
      <c r="N72" s="124">
        <f t="shared" si="3"/>
        <v>73800</v>
      </c>
      <c r="O72" s="132"/>
      <c r="P72" s="70"/>
    </row>
    <row r="73" spans="1:16" ht="87" x14ac:dyDescent="0.5">
      <c r="A73" s="52"/>
      <c r="B73" s="66" t="s">
        <v>120</v>
      </c>
      <c r="C73" s="92">
        <v>389000</v>
      </c>
      <c r="D73" s="93"/>
      <c r="E73" s="93"/>
      <c r="F73" s="92">
        <v>389000</v>
      </c>
      <c r="G73" s="94"/>
      <c r="H73" s="43" t="s">
        <v>34</v>
      </c>
      <c r="I73" s="153"/>
      <c r="J73" s="21" t="s">
        <v>10</v>
      </c>
      <c r="K73" s="21"/>
      <c r="L73" s="92">
        <v>389000</v>
      </c>
      <c r="M73" s="124">
        <v>180000</v>
      </c>
      <c r="N73" s="124">
        <f t="shared" si="3"/>
        <v>209000</v>
      </c>
      <c r="O73" s="132"/>
      <c r="P73" s="70"/>
    </row>
    <row r="74" spans="1:16" ht="87" x14ac:dyDescent="0.5">
      <c r="A74" s="52"/>
      <c r="B74" s="66" t="s">
        <v>121</v>
      </c>
      <c r="C74" s="92">
        <v>491800</v>
      </c>
      <c r="D74" s="93"/>
      <c r="E74" s="93"/>
      <c r="F74" s="92">
        <v>491800</v>
      </c>
      <c r="G74" s="94"/>
      <c r="H74" s="43" t="s">
        <v>35</v>
      </c>
      <c r="I74" s="153"/>
      <c r="J74" s="21" t="s">
        <v>11</v>
      </c>
      <c r="K74" s="21"/>
      <c r="L74" s="92">
        <v>491800</v>
      </c>
      <c r="M74" s="124">
        <v>93700</v>
      </c>
      <c r="N74" s="124">
        <f t="shared" si="3"/>
        <v>398100</v>
      </c>
      <c r="O74" s="132"/>
      <c r="P74" s="70"/>
    </row>
    <row r="75" spans="1:16" ht="43.5" x14ac:dyDescent="0.5">
      <c r="A75" s="52"/>
      <c r="B75" s="66" t="s">
        <v>122</v>
      </c>
      <c r="C75" s="92">
        <v>1267000</v>
      </c>
      <c r="D75" s="93"/>
      <c r="E75" s="93"/>
      <c r="F75" s="92">
        <v>1267000</v>
      </c>
      <c r="G75" s="94"/>
      <c r="H75" s="21" t="s">
        <v>28</v>
      </c>
      <c r="I75" s="154"/>
      <c r="J75" s="21" t="s">
        <v>11</v>
      </c>
      <c r="K75" s="21"/>
      <c r="L75" s="92">
        <v>1267000</v>
      </c>
      <c r="M75" s="124">
        <v>0</v>
      </c>
      <c r="N75" s="124">
        <f t="shared" si="3"/>
        <v>1267000</v>
      </c>
      <c r="O75" s="132"/>
      <c r="P75" s="70"/>
    </row>
    <row r="76" spans="1:16" x14ac:dyDescent="0.5">
      <c r="A76" s="80">
        <v>21</v>
      </c>
      <c r="B76" s="88" t="s">
        <v>123</v>
      </c>
      <c r="C76" s="89">
        <v>364500</v>
      </c>
      <c r="D76" s="90"/>
      <c r="E76" s="90"/>
      <c r="F76" s="90">
        <f>C76</f>
        <v>364500</v>
      </c>
      <c r="G76" s="89"/>
      <c r="H76" s="84"/>
      <c r="I76" s="155" t="s">
        <v>147</v>
      </c>
      <c r="J76" s="85"/>
      <c r="K76" s="86"/>
      <c r="L76" s="82">
        <v>364500</v>
      </c>
      <c r="M76" s="95" t="s">
        <v>98</v>
      </c>
      <c r="N76" s="82">
        <v>364500</v>
      </c>
      <c r="O76" s="133" t="s">
        <v>181</v>
      </c>
      <c r="P76" s="70"/>
    </row>
    <row r="77" spans="1:16" ht="43.5" x14ac:dyDescent="0.5">
      <c r="A77" s="52"/>
      <c r="B77" s="66" t="s">
        <v>124</v>
      </c>
      <c r="C77" s="92">
        <v>168300</v>
      </c>
      <c r="D77" s="93"/>
      <c r="E77" s="93"/>
      <c r="F77" s="91">
        <f>C77</f>
        <v>168300</v>
      </c>
      <c r="G77" s="94"/>
      <c r="H77" s="21" t="s">
        <v>28</v>
      </c>
      <c r="I77" s="156"/>
      <c r="J77" s="112" t="s">
        <v>11</v>
      </c>
      <c r="K77" s="57"/>
      <c r="L77" s="75">
        <v>168300</v>
      </c>
      <c r="M77" s="96" t="s">
        <v>98</v>
      </c>
      <c r="N77" s="75">
        <v>168300</v>
      </c>
      <c r="O77" s="132"/>
      <c r="P77" s="70"/>
    </row>
    <row r="78" spans="1:16" ht="65.25" x14ac:dyDescent="0.5">
      <c r="A78" s="52"/>
      <c r="B78" s="66" t="s">
        <v>125</v>
      </c>
      <c r="C78" s="92">
        <v>196200</v>
      </c>
      <c r="D78" s="93"/>
      <c r="E78" s="93"/>
      <c r="F78" s="91">
        <f>C78</f>
        <v>196200</v>
      </c>
      <c r="G78" s="94"/>
      <c r="H78" s="21" t="s">
        <v>28</v>
      </c>
      <c r="I78" s="157"/>
      <c r="J78" s="112" t="s">
        <v>11</v>
      </c>
      <c r="K78" s="57"/>
      <c r="L78" s="75">
        <v>196200</v>
      </c>
      <c r="M78" s="96" t="s">
        <v>98</v>
      </c>
      <c r="N78" s="75">
        <v>196200</v>
      </c>
      <c r="O78" s="132"/>
      <c r="P78" s="70"/>
    </row>
    <row r="79" spans="1:16" ht="43.5" x14ac:dyDescent="0.5">
      <c r="A79" s="60"/>
      <c r="B79" s="69" t="s">
        <v>126</v>
      </c>
      <c r="C79" s="76">
        <f>C80+C84+C87+C90</f>
        <v>3288200</v>
      </c>
      <c r="D79" s="79"/>
      <c r="E79" s="79"/>
      <c r="F79" s="79">
        <f>F80+F84+F87+F90</f>
        <v>2764000</v>
      </c>
      <c r="G79" s="76"/>
      <c r="H79" s="79"/>
      <c r="I79" s="79"/>
      <c r="J79" s="125"/>
      <c r="K79" s="126"/>
      <c r="L79" s="110">
        <f>L80+L84+L87+L90</f>
        <v>3288200</v>
      </c>
      <c r="M79" s="110"/>
      <c r="N79" s="110">
        <f>L79</f>
        <v>3288200</v>
      </c>
      <c r="O79" s="135"/>
      <c r="P79" s="70"/>
    </row>
    <row r="80" spans="1:16" ht="43.5" x14ac:dyDescent="0.5">
      <c r="A80" s="80">
        <v>22</v>
      </c>
      <c r="B80" s="88" t="s">
        <v>137</v>
      </c>
      <c r="C80" s="89">
        <v>794400</v>
      </c>
      <c r="D80" s="90"/>
      <c r="E80" s="90"/>
      <c r="F80" s="90">
        <f>C80</f>
        <v>794400</v>
      </c>
      <c r="G80" s="89"/>
      <c r="H80" s="84"/>
      <c r="I80" s="147" t="s">
        <v>166</v>
      </c>
      <c r="J80" s="85"/>
      <c r="K80" s="86"/>
      <c r="L80" s="82">
        <v>794400</v>
      </c>
      <c r="M80" s="95" t="s">
        <v>98</v>
      </c>
      <c r="N80" s="82">
        <v>794400</v>
      </c>
      <c r="O80" s="133" t="s">
        <v>182</v>
      </c>
      <c r="P80" s="70"/>
    </row>
    <row r="81" spans="1:16" ht="65.25" x14ac:dyDescent="0.5">
      <c r="A81" s="52"/>
      <c r="B81" s="66" t="s">
        <v>127</v>
      </c>
      <c r="C81" s="94">
        <v>252800</v>
      </c>
      <c r="D81" s="93"/>
      <c r="E81" s="93"/>
      <c r="F81" s="91">
        <f>C81</f>
        <v>252800</v>
      </c>
      <c r="G81" s="94"/>
      <c r="H81" s="21" t="s">
        <v>28</v>
      </c>
      <c r="I81" s="150"/>
      <c r="J81" s="112" t="s">
        <v>11</v>
      </c>
      <c r="K81" s="57"/>
      <c r="L81" s="75">
        <v>252800</v>
      </c>
      <c r="M81" s="96" t="s">
        <v>98</v>
      </c>
      <c r="N81" s="75">
        <v>252800</v>
      </c>
      <c r="O81" s="132"/>
      <c r="P81" s="70"/>
    </row>
    <row r="82" spans="1:16" ht="65.25" x14ac:dyDescent="0.5">
      <c r="A82" s="52"/>
      <c r="B82" s="66" t="s">
        <v>128</v>
      </c>
      <c r="C82" s="94">
        <v>336600</v>
      </c>
      <c r="D82" s="93"/>
      <c r="E82" s="93"/>
      <c r="F82" s="91">
        <f t="shared" ref="F82:F83" si="4">C82</f>
        <v>336600</v>
      </c>
      <c r="G82" s="94"/>
      <c r="H82" s="21" t="s">
        <v>28</v>
      </c>
      <c r="I82" s="150"/>
      <c r="J82" s="112" t="s">
        <v>11</v>
      </c>
      <c r="K82" s="57"/>
      <c r="L82" s="75">
        <v>336600</v>
      </c>
      <c r="M82" s="96" t="s">
        <v>98</v>
      </c>
      <c r="N82" s="75">
        <v>336600</v>
      </c>
      <c r="O82" s="132"/>
      <c r="P82" s="70"/>
    </row>
    <row r="83" spans="1:16" ht="43.5" x14ac:dyDescent="0.5">
      <c r="A83" s="52"/>
      <c r="B83" s="66" t="s">
        <v>129</v>
      </c>
      <c r="C83" s="94">
        <v>205000</v>
      </c>
      <c r="D83" s="93"/>
      <c r="E83" s="93"/>
      <c r="F83" s="91">
        <f t="shared" si="4"/>
        <v>205000</v>
      </c>
      <c r="G83" s="94"/>
      <c r="H83" s="21" t="s">
        <v>28</v>
      </c>
      <c r="I83" s="151"/>
      <c r="J83" s="112" t="s">
        <v>11</v>
      </c>
      <c r="K83" s="57"/>
      <c r="L83" s="75">
        <v>205000</v>
      </c>
      <c r="M83" s="96" t="s">
        <v>98</v>
      </c>
      <c r="N83" s="75">
        <v>205000</v>
      </c>
      <c r="O83" s="132"/>
      <c r="P83" s="70"/>
    </row>
    <row r="84" spans="1:16" ht="43.5" x14ac:dyDescent="0.5">
      <c r="A84" s="80">
        <v>23</v>
      </c>
      <c r="B84" s="88" t="s">
        <v>138</v>
      </c>
      <c r="C84" s="89">
        <v>345900</v>
      </c>
      <c r="D84" s="90"/>
      <c r="E84" s="90"/>
      <c r="F84" s="90">
        <f t="shared" ref="F84:F89" si="5">C84</f>
        <v>345900</v>
      </c>
      <c r="G84" s="89"/>
      <c r="H84" s="84"/>
      <c r="I84" s="147" t="s">
        <v>167</v>
      </c>
      <c r="J84" s="85"/>
      <c r="K84" s="86"/>
      <c r="L84" s="82">
        <v>345900</v>
      </c>
      <c r="M84" s="95" t="s">
        <v>98</v>
      </c>
      <c r="N84" s="82">
        <v>345900</v>
      </c>
      <c r="O84" s="128" t="s">
        <v>183</v>
      </c>
      <c r="P84" s="70"/>
    </row>
    <row r="85" spans="1:16" ht="65.25" x14ac:dyDescent="0.5">
      <c r="A85" s="52"/>
      <c r="B85" s="66" t="s">
        <v>130</v>
      </c>
      <c r="C85" s="94">
        <v>255900</v>
      </c>
      <c r="D85" s="93"/>
      <c r="E85" s="93"/>
      <c r="F85" s="91">
        <f t="shared" si="5"/>
        <v>255900</v>
      </c>
      <c r="G85" s="94"/>
      <c r="H85" s="21" t="s">
        <v>28</v>
      </c>
      <c r="I85" s="148"/>
      <c r="J85" s="112" t="s">
        <v>11</v>
      </c>
      <c r="K85" s="57"/>
      <c r="L85" s="75">
        <v>255900</v>
      </c>
      <c r="M85" s="96" t="s">
        <v>98</v>
      </c>
      <c r="N85" s="75">
        <v>255900</v>
      </c>
      <c r="O85" s="132"/>
      <c r="P85" s="70"/>
    </row>
    <row r="86" spans="1:16" ht="65.25" x14ac:dyDescent="0.5">
      <c r="A86" s="52"/>
      <c r="B86" s="66" t="s">
        <v>131</v>
      </c>
      <c r="C86" s="94">
        <v>90000</v>
      </c>
      <c r="D86" s="93"/>
      <c r="E86" s="93"/>
      <c r="F86" s="91">
        <f t="shared" si="5"/>
        <v>90000</v>
      </c>
      <c r="G86" s="94"/>
      <c r="H86" s="21" t="s">
        <v>28</v>
      </c>
      <c r="I86" s="149"/>
      <c r="J86" s="112" t="s">
        <v>11</v>
      </c>
      <c r="K86" s="57"/>
      <c r="L86" s="75">
        <v>90000</v>
      </c>
      <c r="M86" s="96" t="s">
        <v>98</v>
      </c>
      <c r="N86" s="75">
        <v>90000</v>
      </c>
      <c r="O86" s="132"/>
      <c r="P86" s="70"/>
    </row>
    <row r="87" spans="1:16" ht="43.5" x14ac:dyDescent="0.5">
      <c r="A87" s="80">
        <v>24</v>
      </c>
      <c r="B87" s="88" t="s">
        <v>139</v>
      </c>
      <c r="C87" s="89">
        <v>1270000</v>
      </c>
      <c r="D87" s="90"/>
      <c r="E87" s="90"/>
      <c r="F87" s="90">
        <f t="shared" si="5"/>
        <v>1270000</v>
      </c>
      <c r="G87" s="89"/>
      <c r="H87" s="84"/>
      <c r="I87" s="147" t="s">
        <v>168</v>
      </c>
      <c r="J87" s="85"/>
      <c r="K87" s="86"/>
      <c r="L87" s="82">
        <v>1270000</v>
      </c>
      <c r="M87" s="95" t="s">
        <v>98</v>
      </c>
      <c r="N87" s="82">
        <v>1270000</v>
      </c>
      <c r="O87" s="128" t="s">
        <v>184</v>
      </c>
      <c r="P87" s="70"/>
    </row>
    <row r="88" spans="1:16" ht="43.5" x14ac:dyDescent="0.5">
      <c r="A88" s="52"/>
      <c r="B88" s="66" t="s">
        <v>132</v>
      </c>
      <c r="C88" s="94">
        <v>811000</v>
      </c>
      <c r="D88" s="93"/>
      <c r="E88" s="93"/>
      <c r="F88" s="91">
        <f t="shared" si="5"/>
        <v>811000</v>
      </c>
      <c r="G88" s="94"/>
      <c r="H88" s="21" t="s">
        <v>28</v>
      </c>
      <c r="I88" s="150"/>
      <c r="J88" s="112" t="s">
        <v>11</v>
      </c>
      <c r="K88" s="57"/>
      <c r="L88" s="75">
        <v>811000</v>
      </c>
      <c r="M88" s="96" t="s">
        <v>98</v>
      </c>
      <c r="N88" s="75">
        <v>811000</v>
      </c>
      <c r="O88" s="132"/>
      <c r="P88" s="70"/>
    </row>
    <row r="89" spans="1:16" ht="65.25" x14ac:dyDescent="0.5">
      <c r="A89" s="52"/>
      <c r="B89" s="66" t="s">
        <v>133</v>
      </c>
      <c r="C89" s="94">
        <v>459000</v>
      </c>
      <c r="D89" s="93"/>
      <c r="E89" s="93"/>
      <c r="F89" s="91">
        <f t="shared" si="5"/>
        <v>459000</v>
      </c>
      <c r="G89" s="94"/>
      <c r="H89" s="21" t="s">
        <v>28</v>
      </c>
      <c r="I89" s="151"/>
      <c r="J89" s="112" t="s">
        <v>11</v>
      </c>
      <c r="K89" s="57"/>
      <c r="L89" s="75">
        <v>459000</v>
      </c>
      <c r="M89" s="96" t="s">
        <v>98</v>
      </c>
      <c r="N89" s="75">
        <v>459000</v>
      </c>
      <c r="O89" s="132"/>
      <c r="P89" s="70"/>
    </row>
    <row r="90" spans="1:16" ht="43.5" x14ac:dyDescent="0.5">
      <c r="A90" s="80">
        <v>25</v>
      </c>
      <c r="B90" s="88" t="s">
        <v>140</v>
      </c>
      <c r="C90" s="89">
        <v>877900</v>
      </c>
      <c r="D90" s="90"/>
      <c r="E90" s="90"/>
      <c r="F90" s="90">
        <f>F91+F92</f>
        <v>353700</v>
      </c>
      <c r="G90" s="89">
        <f>G93</f>
        <v>524200</v>
      </c>
      <c r="H90" s="111"/>
      <c r="I90" s="147" t="s">
        <v>169</v>
      </c>
      <c r="J90" s="85"/>
      <c r="K90" s="86"/>
      <c r="L90" s="82">
        <v>877900</v>
      </c>
      <c r="M90" s="95" t="s">
        <v>98</v>
      </c>
      <c r="N90" s="82">
        <v>877900</v>
      </c>
      <c r="O90" s="133" t="s">
        <v>185</v>
      </c>
      <c r="P90" s="70"/>
    </row>
    <row r="91" spans="1:16" ht="65.25" x14ac:dyDescent="0.5">
      <c r="A91" s="52"/>
      <c r="B91" s="66" t="s">
        <v>134</v>
      </c>
      <c r="C91" s="92">
        <v>27200</v>
      </c>
      <c r="D91" s="91"/>
      <c r="E91" s="91"/>
      <c r="F91" s="91">
        <f>C91</f>
        <v>27200</v>
      </c>
      <c r="G91" s="92"/>
      <c r="H91" s="21" t="s">
        <v>28</v>
      </c>
      <c r="I91" s="148"/>
      <c r="J91" s="112" t="s">
        <v>11</v>
      </c>
      <c r="K91" s="57"/>
      <c r="L91" s="75">
        <v>27200</v>
      </c>
      <c r="M91" s="96" t="s">
        <v>98</v>
      </c>
      <c r="N91" s="75">
        <v>27200</v>
      </c>
      <c r="O91" s="132"/>
      <c r="P91" s="70"/>
    </row>
    <row r="92" spans="1:16" ht="87" x14ac:dyDescent="0.5">
      <c r="A92" s="52"/>
      <c r="B92" s="66" t="s">
        <v>135</v>
      </c>
      <c r="C92" s="92">
        <v>326500</v>
      </c>
      <c r="D92" s="91"/>
      <c r="E92" s="91"/>
      <c r="F92" s="91">
        <f>C92</f>
        <v>326500</v>
      </c>
      <c r="G92" s="92"/>
      <c r="H92" s="21" t="s">
        <v>28</v>
      </c>
      <c r="I92" s="148"/>
      <c r="J92" s="112" t="s">
        <v>11</v>
      </c>
      <c r="K92" s="57"/>
      <c r="L92" s="75">
        <v>326500</v>
      </c>
      <c r="M92" s="96" t="s">
        <v>98</v>
      </c>
      <c r="N92" s="75">
        <v>326500</v>
      </c>
      <c r="O92" s="132"/>
      <c r="P92" s="70"/>
    </row>
    <row r="93" spans="1:16" ht="43.5" x14ac:dyDescent="0.5">
      <c r="A93" s="52"/>
      <c r="B93" s="66" t="s">
        <v>136</v>
      </c>
      <c r="C93" s="92">
        <v>524200</v>
      </c>
      <c r="D93" s="91"/>
      <c r="E93" s="91"/>
      <c r="F93" s="91"/>
      <c r="G93" s="92">
        <f>C93</f>
        <v>524200</v>
      </c>
      <c r="H93" s="21" t="s">
        <v>142</v>
      </c>
      <c r="I93" s="149"/>
      <c r="J93" s="112" t="s">
        <v>11</v>
      </c>
      <c r="K93" s="57"/>
      <c r="L93" s="75">
        <v>524200</v>
      </c>
      <c r="M93" s="96" t="s">
        <v>98</v>
      </c>
      <c r="N93" s="75">
        <v>524200</v>
      </c>
      <c r="O93" s="132"/>
      <c r="P93" s="70"/>
    </row>
    <row r="94" spans="1:16" ht="19.899999999999999" hidden="1" x14ac:dyDescent="0.5">
      <c r="A94" s="52"/>
      <c r="B94" s="53"/>
      <c r="C94" s="54"/>
      <c r="D94" s="55"/>
      <c r="E94" s="55"/>
      <c r="F94" s="55"/>
      <c r="G94" s="54"/>
      <c r="H94" s="55"/>
      <c r="I94" s="55"/>
      <c r="J94" s="56"/>
      <c r="K94" s="57"/>
      <c r="L94" s="58"/>
      <c r="M94" s="58"/>
      <c r="N94" s="58"/>
      <c r="O94" s="132"/>
    </row>
    <row r="95" spans="1:16" ht="19.899999999999999" hidden="1" x14ac:dyDescent="0.5">
      <c r="A95" s="52"/>
      <c r="B95" s="53"/>
      <c r="C95" s="54"/>
      <c r="D95" s="55"/>
      <c r="E95" s="55"/>
      <c r="F95" s="55"/>
      <c r="G95" s="54"/>
      <c r="H95" s="55"/>
      <c r="I95" s="55"/>
      <c r="J95" s="56"/>
      <c r="K95" s="57"/>
      <c r="L95" s="58"/>
      <c r="M95" s="58"/>
      <c r="N95" s="58"/>
      <c r="O95" s="132"/>
    </row>
    <row r="96" spans="1:16" ht="19.899999999999999" hidden="1" x14ac:dyDescent="0.5">
      <c r="A96" s="52"/>
      <c r="B96" s="53"/>
      <c r="C96" s="54"/>
      <c r="D96" s="55"/>
      <c r="E96" s="55"/>
      <c r="F96" s="55"/>
      <c r="G96" s="54"/>
      <c r="H96" s="55"/>
      <c r="I96" s="55"/>
      <c r="J96" s="56"/>
      <c r="K96" s="57"/>
      <c r="L96" s="58"/>
      <c r="M96" s="58"/>
      <c r="N96" s="58"/>
      <c r="O96" s="132"/>
    </row>
    <row r="97" spans="1:17" ht="19.899999999999999" hidden="1" x14ac:dyDescent="0.5">
      <c r="A97" s="52"/>
      <c r="B97" s="53"/>
      <c r="C97" s="54"/>
      <c r="D97" s="55"/>
      <c r="E97" s="55"/>
      <c r="F97" s="55"/>
      <c r="G97" s="54"/>
      <c r="H97" s="55"/>
      <c r="I97" s="55"/>
      <c r="J97" s="56"/>
      <c r="K97" s="57"/>
      <c r="L97" s="58"/>
      <c r="M97" s="58"/>
      <c r="N97" s="58"/>
      <c r="O97" s="132"/>
    </row>
    <row r="98" spans="1:17" ht="19.899999999999999" hidden="1" x14ac:dyDescent="0.5">
      <c r="A98" s="52"/>
      <c r="B98" s="53"/>
      <c r="C98" s="54"/>
      <c r="D98" s="55"/>
      <c r="E98" s="55"/>
      <c r="F98" s="55"/>
      <c r="G98" s="54"/>
      <c r="H98" s="55"/>
      <c r="I98" s="55"/>
      <c r="J98" s="56"/>
      <c r="K98" s="57"/>
      <c r="L98" s="58"/>
      <c r="M98" s="58"/>
      <c r="N98" s="58"/>
      <c r="O98" s="132"/>
    </row>
    <row r="99" spans="1:17" ht="19.899999999999999" hidden="1" x14ac:dyDescent="0.5">
      <c r="A99" s="52"/>
      <c r="B99" s="53"/>
      <c r="C99" s="54"/>
      <c r="D99" s="55"/>
      <c r="E99" s="55"/>
      <c r="F99" s="55"/>
      <c r="G99" s="54"/>
      <c r="H99" s="55"/>
      <c r="I99" s="55"/>
      <c r="J99" s="56"/>
      <c r="K99" s="57"/>
      <c r="L99" s="58"/>
      <c r="M99" s="58"/>
      <c r="N99" s="58"/>
      <c r="O99" s="132"/>
    </row>
    <row r="100" spans="1:17" ht="19.899999999999999" hidden="1" x14ac:dyDescent="0.5">
      <c r="A100" s="52"/>
      <c r="B100" s="53"/>
      <c r="C100" s="54"/>
      <c r="D100" s="55"/>
      <c r="E100" s="55"/>
      <c r="F100" s="55"/>
      <c r="G100" s="54"/>
      <c r="H100" s="55"/>
      <c r="I100" s="55"/>
      <c r="J100" s="56"/>
      <c r="K100" s="57"/>
      <c r="L100" s="58"/>
      <c r="M100" s="58"/>
      <c r="N100" s="58"/>
      <c r="O100" s="132"/>
    </row>
    <row r="101" spans="1:17" ht="19.899999999999999" hidden="1" x14ac:dyDescent="0.5">
      <c r="A101" s="52"/>
      <c r="B101" s="53"/>
      <c r="C101" s="54"/>
      <c r="D101" s="55"/>
      <c r="E101" s="55"/>
      <c r="F101" s="55"/>
      <c r="G101" s="54"/>
      <c r="H101" s="55"/>
      <c r="I101" s="55"/>
      <c r="J101" s="56"/>
      <c r="K101" s="57"/>
      <c r="L101" s="58"/>
      <c r="M101" s="58"/>
      <c r="N101" s="58"/>
      <c r="O101" s="132"/>
    </row>
    <row r="102" spans="1:17" ht="19.899999999999999" hidden="1" x14ac:dyDescent="0.5">
      <c r="A102" s="52"/>
      <c r="B102" s="53"/>
      <c r="C102" s="54"/>
      <c r="D102" s="55"/>
      <c r="E102" s="55"/>
      <c r="F102" s="55"/>
      <c r="G102" s="54"/>
      <c r="H102" s="55"/>
      <c r="I102" s="55"/>
      <c r="J102" s="56"/>
      <c r="K102" s="57"/>
      <c r="L102" s="58"/>
      <c r="M102" s="58"/>
      <c r="N102" s="58"/>
      <c r="O102" s="132"/>
    </row>
    <row r="103" spans="1:17" ht="37.9" hidden="1" x14ac:dyDescent="0.5">
      <c r="A103" s="46"/>
      <c r="B103" s="47" t="s">
        <v>16</v>
      </c>
      <c r="C103" s="48">
        <f>C104</f>
        <v>900000</v>
      </c>
      <c r="D103" s="49"/>
      <c r="E103" s="49"/>
      <c r="F103" s="48">
        <f>F104</f>
        <v>900000</v>
      </c>
      <c r="G103" s="49"/>
      <c r="H103" s="50"/>
      <c r="I103" s="50"/>
      <c r="J103" s="51"/>
      <c r="K103" s="51"/>
      <c r="L103" s="48">
        <v>900000</v>
      </c>
      <c r="M103" s="48">
        <f>M104</f>
        <v>357000</v>
      </c>
      <c r="N103" s="48">
        <f>N104</f>
        <v>543000</v>
      </c>
      <c r="O103" s="136"/>
      <c r="Q103" s="13" t="s">
        <v>10</v>
      </c>
    </row>
    <row r="104" spans="1:17" ht="39" hidden="1" customHeight="1" x14ac:dyDescent="0.5">
      <c r="A104" s="14">
        <v>1</v>
      </c>
      <c r="B104" s="15" t="s">
        <v>15</v>
      </c>
      <c r="C104" s="33">
        <v>900000</v>
      </c>
      <c r="D104" s="16"/>
      <c r="E104" s="16"/>
      <c r="F104" s="33">
        <v>900000</v>
      </c>
      <c r="G104" s="16"/>
      <c r="H104" s="16"/>
      <c r="I104" s="169" t="s">
        <v>45</v>
      </c>
      <c r="J104" s="17" t="s">
        <v>11</v>
      </c>
      <c r="K104" s="17"/>
      <c r="L104" s="33">
        <v>900000</v>
      </c>
      <c r="M104" s="33">
        <f>M105+M106+M107+M108+M109</f>
        <v>357000</v>
      </c>
      <c r="N104" s="33">
        <f>L104-M104</f>
        <v>543000</v>
      </c>
      <c r="O104" s="137" t="s">
        <v>19</v>
      </c>
      <c r="Q104" s="13" t="s">
        <v>11</v>
      </c>
    </row>
    <row r="105" spans="1:17" s="23" customFormat="1" ht="57.75" hidden="1" customHeight="1" x14ac:dyDescent="0.25">
      <c r="A105" s="18"/>
      <c r="B105" s="19" t="s">
        <v>31</v>
      </c>
      <c r="C105" s="21">
        <v>315000</v>
      </c>
      <c r="D105" s="20"/>
      <c r="E105" s="20"/>
      <c r="F105" s="21">
        <v>315000</v>
      </c>
      <c r="G105" s="20"/>
      <c r="H105" s="21" t="s">
        <v>43</v>
      </c>
      <c r="I105" s="170"/>
      <c r="J105" s="22" t="s">
        <v>11</v>
      </c>
      <c r="K105" s="169" t="s">
        <v>38</v>
      </c>
      <c r="L105" s="21">
        <v>315000</v>
      </c>
      <c r="M105" s="21">
        <v>0</v>
      </c>
      <c r="N105" s="21">
        <f>L105-M105</f>
        <v>315000</v>
      </c>
      <c r="O105" s="138"/>
      <c r="P105" s="71"/>
      <c r="Q105" s="24"/>
    </row>
    <row r="106" spans="1:17" s="23" customFormat="1" ht="40.5" hidden="1" customHeight="1" x14ac:dyDescent="0.25">
      <c r="A106" s="18">
        <v>1.2</v>
      </c>
      <c r="B106" s="19" t="s">
        <v>26</v>
      </c>
      <c r="C106" s="21">
        <v>235000</v>
      </c>
      <c r="D106" s="20"/>
      <c r="E106" s="20"/>
      <c r="F106" s="21">
        <v>235000</v>
      </c>
      <c r="G106" s="20"/>
      <c r="H106" s="21" t="s">
        <v>42</v>
      </c>
      <c r="I106" s="170"/>
      <c r="J106" s="22"/>
      <c r="K106" s="170"/>
      <c r="L106" s="21"/>
      <c r="M106" s="21">
        <v>0</v>
      </c>
      <c r="N106" s="21">
        <v>0</v>
      </c>
      <c r="O106" s="138"/>
      <c r="P106" s="71"/>
      <c r="Q106" s="24"/>
    </row>
    <row r="107" spans="1:17" s="23" customFormat="1" ht="51" hidden="1" customHeight="1" x14ac:dyDescent="0.25">
      <c r="A107" s="18">
        <v>1.3</v>
      </c>
      <c r="B107" s="19" t="s">
        <v>40</v>
      </c>
      <c r="C107" s="21"/>
      <c r="D107" s="20"/>
      <c r="E107" s="20"/>
      <c r="F107" s="21"/>
      <c r="G107" s="20"/>
      <c r="H107" s="21" t="s">
        <v>41</v>
      </c>
      <c r="I107" s="170"/>
      <c r="J107" s="22"/>
      <c r="K107" s="170"/>
      <c r="L107" s="21"/>
      <c r="M107" s="21"/>
      <c r="N107" s="21"/>
      <c r="O107" s="138"/>
      <c r="P107" s="71"/>
      <c r="Q107" s="24"/>
    </row>
    <row r="108" spans="1:17" s="23" customFormat="1" ht="59.25" hidden="1" customHeight="1" x14ac:dyDescent="0.25">
      <c r="A108" s="18"/>
      <c r="B108" s="19" t="s">
        <v>44</v>
      </c>
      <c r="C108" s="21">
        <v>350000</v>
      </c>
      <c r="D108" s="20"/>
      <c r="E108" s="20"/>
      <c r="F108" s="21">
        <v>350000</v>
      </c>
      <c r="G108" s="20"/>
      <c r="H108" s="21" t="s">
        <v>29</v>
      </c>
      <c r="I108" s="171"/>
      <c r="J108" s="22" t="s">
        <v>10</v>
      </c>
      <c r="K108" s="171"/>
      <c r="L108" s="21">
        <f>F108</f>
        <v>350000</v>
      </c>
      <c r="M108" s="21">
        <v>350000</v>
      </c>
      <c r="N108" s="21">
        <v>0</v>
      </c>
      <c r="O108" s="138"/>
      <c r="P108" s="71"/>
      <c r="Q108" s="24"/>
    </row>
    <row r="109" spans="1:17" s="23" customFormat="1" ht="45.75" hidden="1" customHeight="1" x14ac:dyDescent="0.25">
      <c r="A109" s="25"/>
      <c r="B109" s="26" t="s">
        <v>27</v>
      </c>
      <c r="C109" s="21">
        <v>235000</v>
      </c>
      <c r="D109" s="21"/>
      <c r="E109" s="21"/>
      <c r="F109" s="21">
        <v>235000</v>
      </c>
      <c r="G109" s="21"/>
      <c r="H109" s="21">
        <v>24586</v>
      </c>
      <c r="I109" s="21"/>
      <c r="J109" s="22" t="s">
        <v>11</v>
      </c>
      <c r="K109" s="27"/>
      <c r="L109" s="21">
        <v>235000</v>
      </c>
      <c r="M109" s="21">
        <v>7000</v>
      </c>
      <c r="N109" s="21">
        <f>L109-M109</f>
        <v>228000</v>
      </c>
      <c r="O109" s="139"/>
      <c r="P109" s="71"/>
      <c r="Q109" s="24"/>
    </row>
    <row r="110" spans="1:17" s="23" customFormat="1" ht="19.899999999999999" hidden="1" x14ac:dyDescent="0.25">
      <c r="A110" s="28"/>
      <c r="B110" s="29" t="s">
        <v>46</v>
      </c>
      <c r="C110" s="30">
        <f>C111+C112</f>
        <v>7923000</v>
      </c>
      <c r="D110" s="30">
        <f>D111</f>
        <v>2000000</v>
      </c>
      <c r="E110" s="30">
        <f>E111</f>
        <v>2000000</v>
      </c>
      <c r="F110" s="30">
        <f>F111+F112</f>
        <v>3923000</v>
      </c>
      <c r="G110" s="31"/>
      <c r="H110" s="31"/>
      <c r="I110" s="72"/>
      <c r="J110" s="32"/>
      <c r="K110" s="32"/>
      <c r="L110" s="30">
        <v>7923000</v>
      </c>
      <c r="M110" s="30">
        <f>M111+M112</f>
        <v>3412619.37</v>
      </c>
      <c r="N110" s="30">
        <f>N111+N112</f>
        <v>4510380.63</v>
      </c>
      <c r="O110" s="140"/>
      <c r="P110" s="71"/>
      <c r="Q110" s="24" t="s">
        <v>12</v>
      </c>
    </row>
    <row r="111" spans="1:17" s="23" customFormat="1" ht="36" hidden="1" x14ac:dyDescent="0.25">
      <c r="A111" s="34">
        <v>2</v>
      </c>
      <c r="B111" s="35" t="s">
        <v>14</v>
      </c>
      <c r="C111" s="36">
        <v>6000000</v>
      </c>
      <c r="D111" s="36">
        <v>2000000</v>
      </c>
      <c r="E111" s="36">
        <f>D111</f>
        <v>2000000</v>
      </c>
      <c r="F111" s="36">
        <f>E111</f>
        <v>2000000</v>
      </c>
      <c r="G111" s="36"/>
      <c r="H111" s="36" t="s">
        <v>30</v>
      </c>
      <c r="I111" s="73" t="s">
        <v>50</v>
      </c>
      <c r="J111" s="37" t="s">
        <v>11</v>
      </c>
      <c r="K111" s="37"/>
      <c r="L111" s="36">
        <v>6000000</v>
      </c>
      <c r="M111" s="36">
        <v>2549959.37</v>
      </c>
      <c r="N111" s="36">
        <f>L111-M111</f>
        <v>3450040.63</v>
      </c>
      <c r="O111" s="141"/>
      <c r="P111" s="71"/>
    </row>
    <row r="112" spans="1:17" s="23" customFormat="1" ht="75.75" hidden="1" customHeight="1" x14ac:dyDescent="0.25">
      <c r="A112" s="34">
        <v>3</v>
      </c>
      <c r="B112" s="35" t="s">
        <v>47</v>
      </c>
      <c r="C112" s="36">
        <f>SUM(C113:C120)</f>
        <v>1923000</v>
      </c>
      <c r="D112" s="36"/>
      <c r="E112" s="36"/>
      <c r="F112" s="36">
        <f>C112</f>
        <v>1923000</v>
      </c>
      <c r="G112" s="36"/>
      <c r="H112" s="36"/>
      <c r="I112" s="166" t="s">
        <v>39</v>
      </c>
      <c r="J112" s="37" t="s">
        <v>11</v>
      </c>
      <c r="K112" s="37"/>
      <c r="L112" s="36">
        <f>SUM(L113:L120)</f>
        <v>1923000</v>
      </c>
      <c r="M112" s="36">
        <f>SUM(M113:M120)</f>
        <v>862660</v>
      </c>
      <c r="N112" s="36">
        <f>SUM(N113:N120)</f>
        <v>1060340</v>
      </c>
      <c r="O112" s="142" t="s">
        <v>18</v>
      </c>
      <c r="P112" s="71"/>
    </row>
    <row r="113" spans="1:17" s="23" customFormat="1" ht="65.25" hidden="1" customHeight="1" x14ac:dyDescent="0.25">
      <c r="A113" s="41"/>
      <c r="B113" s="42" t="s">
        <v>48</v>
      </c>
      <c r="C113" s="21">
        <v>64000</v>
      </c>
      <c r="D113" s="21"/>
      <c r="E113" s="21"/>
      <c r="F113" s="21">
        <v>64000</v>
      </c>
      <c r="G113" s="21"/>
      <c r="H113" s="43">
        <v>45316</v>
      </c>
      <c r="I113" s="167"/>
      <c r="J113" s="21" t="s">
        <v>10</v>
      </c>
      <c r="K113" s="21"/>
      <c r="L113" s="21">
        <v>64000</v>
      </c>
      <c r="M113" s="21">
        <v>60000</v>
      </c>
      <c r="N113" s="21">
        <f t="shared" ref="N113:N120" si="6">L113-M113</f>
        <v>4000</v>
      </c>
      <c r="O113" s="143"/>
      <c r="P113" s="71"/>
      <c r="Q113" s="44">
        <f>L113+L114+L115+L116+L117</f>
        <v>780600</v>
      </c>
    </row>
    <row r="114" spans="1:17" s="23" customFormat="1" ht="54" hidden="1" x14ac:dyDescent="0.25">
      <c r="A114" s="41"/>
      <c r="B114" s="42" t="s">
        <v>49</v>
      </c>
      <c r="C114" s="21">
        <v>27000</v>
      </c>
      <c r="D114" s="21"/>
      <c r="E114" s="21"/>
      <c r="F114" s="21">
        <v>27000</v>
      </c>
      <c r="G114" s="21"/>
      <c r="H114" s="43">
        <v>45308</v>
      </c>
      <c r="I114" s="167"/>
      <c r="J114" s="21" t="s">
        <v>10</v>
      </c>
      <c r="K114" s="21"/>
      <c r="L114" s="21">
        <v>27000</v>
      </c>
      <c r="M114" s="21"/>
      <c r="N114" s="21">
        <f t="shared" si="6"/>
        <v>27000</v>
      </c>
      <c r="O114" s="143"/>
      <c r="P114" s="71"/>
      <c r="Q114" s="44">
        <f>L112-Q113</f>
        <v>1142400</v>
      </c>
    </row>
    <row r="115" spans="1:17" s="23" customFormat="1" ht="72" hidden="1" x14ac:dyDescent="0.25">
      <c r="A115" s="41"/>
      <c r="B115" s="42" t="s">
        <v>20</v>
      </c>
      <c r="C115" s="21">
        <v>62000</v>
      </c>
      <c r="D115" s="21"/>
      <c r="E115" s="21"/>
      <c r="F115" s="21">
        <v>62000</v>
      </c>
      <c r="G115" s="21"/>
      <c r="H115" s="21" t="s">
        <v>28</v>
      </c>
      <c r="I115" s="167"/>
      <c r="J115" s="21" t="s">
        <v>11</v>
      </c>
      <c r="K115" s="21"/>
      <c r="L115" s="21">
        <v>62000</v>
      </c>
      <c r="M115" s="21">
        <v>0</v>
      </c>
      <c r="N115" s="21">
        <f t="shared" si="6"/>
        <v>62000</v>
      </c>
      <c r="O115" s="143"/>
      <c r="P115" s="71"/>
    </row>
    <row r="116" spans="1:17" s="23" customFormat="1" ht="72" hidden="1" x14ac:dyDescent="0.25">
      <c r="A116" s="41"/>
      <c r="B116" s="42" t="s">
        <v>21</v>
      </c>
      <c r="C116" s="21">
        <v>537000</v>
      </c>
      <c r="D116" s="21"/>
      <c r="E116" s="21"/>
      <c r="F116" s="21">
        <v>537000</v>
      </c>
      <c r="G116" s="21"/>
      <c r="H116" s="43" t="s">
        <v>32</v>
      </c>
      <c r="I116" s="167"/>
      <c r="J116" s="21" t="s">
        <v>10</v>
      </c>
      <c r="K116" s="21"/>
      <c r="L116" s="21">
        <v>537000</v>
      </c>
      <c r="M116" s="21">
        <f>356160+156000</f>
        <v>512160</v>
      </c>
      <c r="N116" s="21">
        <f t="shared" si="6"/>
        <v>24840</v>
      </c>
      <c r="O116" s="143"/>
      <c r="P116" s="71"/>
    </row>
    <row r="117" spans="1:17" s="23" customFormat="1" ht="67.5" hidden="1" customHeight="1" x14ac:dyDescent="0.25">
      <c r="A117" s="41"/>
      <c r="B117" s="42" t="s">
        <v>22</v>
      </c>
      <c r="C117" s="21">
        <v>90600</v>
      </c>
      <c r="D117" s="21"/>
      <c r="E117" s="21"/>
      <c r="F117" s="21">
        <v>90600</v>
      </c>
      <c r="G117" s="21"/>
      <c r="H117" s="43" t="s">
        <v>33</v>
      </c>
      <c r="I117" s="167"/>
      <c r="J117" s="21" t="s">
        <v>10</v>
      </c>
      <c r="K117" s="21"/>
      <c r="L117" s="21">
        <v>90600</v>
      </c>
      <c r="M117" s="21">
        <v>16800</v>
      </c>
      <c r="N117" s="21">
        <f t="shared" si="6"/>
        <v>73800</v>
      </c>
      <c r="O117" s="143"/>
      <c r="P117" s="71"/>
    </row>
    <row r="118" spans="1:17" s="23" customFormat="1" ht="72" hidden="1" x14ac:dyDescent="0.25">
      <c r="A118" s="41"/>
      <c r="B118" s="42" t="s">
        <v>23</v>
      </c>
      <c r="C118" s="21">
        <v>425000</v>
      </c>
      <c r="D118" s="21"/>
      <c r="E118" s="21"/>
      <c r="F118" s="21">
        <v>425000</v>
      </c>
      <c r="G118" s="21"/>
      <c r="H118" s="43" t="s">
        <v>34</v>
      </c>
      <c r="I118" s="167"/>
      <c r="J118" s="21" t="s">
        <v>10</v>
      </c>
      <c r="K118" s="21"/>
      <c r="L118" s="21">
        <v>425000</v>
      </c>
      <c r="M118" s="21">
        <v>180000</v>
      </c>
      <c r="N118" s="21">
        <f t="shared" si="6"/>
        <v>245000</v>
      </c>
      <c r="O118" s="143"/>
      <c r="P118" s="71"/>
    </row>
    <row r="119" spans="1:17" s="23" customFormat="1" ht="87.75" hidden="1" customHeight="1" x14ac:dyDescent="0.25">
      <c r="A119" s="41"/>
      <c r="B119" s="42" t="s">
        <v>24</v>
      </c>
      <c r="C119" s="21">
        <v>596600</v>
      </c>
      <c r="D119" s="21"/>
      <c r="E119" s="21"/>
      <c r="F119" s="21">
        <v>596600</v>
      </c>
      <c r="G119" s="21"/>
      <c r="H119" s="43" t="s">
        <v>35</v>
      </c>
      <c r="I119" s="167"/>
      <c r="J119" s="21" t="s">
        <v>11</v>
      </c>
      <c r="K119" s="21"/>
      <c r="L119" s="21">
        <v>596600</v>
      </c>
      <c r="M119" s="21">
        <v>93700</v>
      </c>
      <c r="N119" s="21">
        <f t="shared" si="6"/>
        <v>502900</v>
      </c>
      <c r="O119" s="143"/>
      <c r="P119" s="71"/>
    </row>
    <row r="120" spans="1:17" s="23" customFormat="1" ht="36" hidden="1" x14ac:dyDescent="0.25">
      <c r="A120" s="41"/>
      <c r="B120" s="42" t="s">
        <v>25</v>
      </c>
      <c r="C120" s="21">
        <v>120800</v>
      </c>
      <c r="D120" s="21"/>
      <c r="E120" s="21"/>
      <c r="F120" s="21">
        <v>120800</v>
      </c>
      <c r="G120" s="21"/>
      <c r="H120" s="21" t="s">
        <v>28</v>
      </c>
      <c r="I120" s="168"/>
      <c r="J120" s="21" t="s">
        <v>11</v>
      </c>
      <c r="K120" s="21"/>
      <c r="L120" s="21">
        <v>120800</v>
      </c>
      <c r="M120" s="21">
        <v>0</v>
      </c>
      <c r="N120" s="21">
        <f t="shared" si="6"/>
        <v>120800</v>
      </c>
      <c r="O120" s="143"/>
      <c r="P120" s="71"/>
    </row>
    <row r="121" spans="1:17" ht="19.899999999999999" hidden="1" x14ac:dyDescent="0.5"/>
  </sheetData>
  <mergeCells count="39">
    <mergeCell ref="I112:I120"/>
    <mergeCell ref="I104:I108"/>
    <mergeCell ref="K105:K108"/>
    <mergeCell ref="A1:O1"/>
    <mergeCell ref="A3:A4"/>
    <mergeCell ref="B3:B4"/>
    <mergeCell ref="C3:C4"/>
    <mergeCell ref="H3:H4"/>
    <mergeCell ref="J3:J4"/>
    <mergeCell ref="O3:O4"/>
    <mergeCell ref="D3:G3"/>
    <mergeCell ref="L3:N3"/>
    <mergeCell ref="I3:I4"/>
    <mergeCell ref="K3:K4"/>
    <mergeCell ref="I7:I12"/>
    <mergeCell ref="I13:I14"/>
    <mergeCell ref="I15:I18"/>
    <mergeCell ref="I19:I22"/>
    <mergeCell ref="I23:I26"/>
    <mergeCell ref="I27:I28"/>
    <mergeCell ref="I29:I30"/>
    <mergeCell ref="I32:I33"/>
    <mergeCell ref="I34:I35"/>
    <mergeCell ref="I36:I37"/>
    <mergeCell ref="I38:I39"/>
    <mergeCell ref="I40:I41"/>
    <mergeCell ref="I42:I43"/>
    <mergeCell ref="I44:I45"/>
    <mergeCell ref="I46:I51"/>
    <mergeCell ref="I52:I56"/>
    <mergeCell ref="I57:I58"/>
    <mergeCell ref="I84:I86"/>
    <mergeCell ref="I87:I89"/>
    <mergeCell ref="I90:I93"/>
    <mergeCell ref="I67:I75"/>
    <mergeCell ref="I59:I62"/>
    <mergeCell ref="I63:I64"/>
    <mergeCell ref="I76:I78"/>
    <mergeCell ref="I80:I83"/>
  </mergeCells>
  <dataValidations count="1">
    <dataValidation type="list" allowBlank="1" showInputMessage="1" showErrorMessage="1" sqref="K109:K120 J68:K75 J103:J120 K103:K104">
      <formula1>$Q$103:$Q$110</formula1>
    </dataValidation>
  </dataValidations>
  <pageMargins left="0.11811023622047245" right="3.937007874015748E-2" top="0" bottom="0" header="0.31496062992125984" footer="0.31496062992125984"/>
  <pageSetup paperSize="9" scale="78" orientation="landscape" horizontalDpi="0" verticalDpi="0" r:id="rId1"/>
  <rowBreaks count="8" manualBreakCount="8">
    <brk id="22" max="15" man="1"/>
    <brk id="30" max="16383" man="1"/>
    <brk id="37" max="16383" man="1"/>
    <brk id="45" max="16383" man="1"/>
    <brk id="58" max="16383" man="1"/>
    <brk id="64" max="16383" man="1"/>
    <brk id="75" max="16383" man="1"/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แผนและความก้าวหน้า</vt:lpstr>
      <vt:lpstr>Sheet2</vt:lpstr>
      <vt:lpstr>Sheet3</vt:lpstr>
      <vt:lpstr>แผนและความก้าวหน้า!Print_Titles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DELL_MOI</dc:creator>
  <cp:lastModifiedBy>DELL_MOI</cp:lastModifiedBy>
  <cp:lastPrinted>2024-04-30T03:14:03Z</cp:lastPrinted>
  <dcterms:created xsi:type="dcterms:W3CDTF">2023-12-12T06:27:28Z</dcterms:created>
  <dcterms:modified xsi:type="dcterms:W3CDTF">2024-04-30T06:50:09Z</dcterms:modified>
</cp:coreProperties>
</file>